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afam\Desktop\MAX\2º SEMESTRE 2020\PLAN GRÁTIS SITE\"/>
    </mc:Choice>
  </mc:AlternateContent>
  <xr:revisionPtr revIDLastSave="0" documentId="13_ncr:1_{9974CA64-9C5D-4027-864B-9CF85A18264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TAÇÕES" sheetId="1" state="hidden" r:id="rId1"/>
    <sheet name="COTAÇÕES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2" l="1"/>
  <c r="J6" i="2"/>
  <c r="F6" i="2"/>
  <c r="F18" i="1"/>
  <c r="D18" i="1" s="1"/>
  <c r="F19" i="1"/>
  <c r="D19" i="1" s="1"/>
  <c r="F20" i="1"/>
  <c r="C20" i="1" s="1"/>
  <c r="I4" i="1"/>
  <c r="I5" i="1"/>
  <c r="I6" i="1"/>
  <c r="C19" i="1" l="1"/>
  <c r="C18" i="1"/>
  <c r="E18" i="1"/>
  <c r="E19" i="1"/>
  <c r="E20" i="1"/>
  <c r="D20" i="1"/>
  <c r="E11" i="1"/>
  <c r="F11" i="1" s="1"/>
  <c r="E13" i="1"/>
  <c r="E12" i="1"/>
  <c r="C11" i="1" l="1"/>
  <c r="D11" i="1"/>
  <c r="C13" i="1"/>
  <c r="D13" i="1"/>
  <c r="F13" i="1"/>
  <c r="D12" i="1"/>
  <c r="C12" i="1"/>
  <c r="F12" i="1"/>
</calcChain>
</file>

<file path=xl/sharedStrings.xml><?xml version="1.0" encoding="utf-8"?>
<sst xmlns="http://schemas.openxmlformats.org/spreadsheetml/2006/main" count="59" uniqueCount="29">
  <si>
    <t>CONTROLE DE COTAÇÕES</t>
  </si>
  <si>
    <t>PRODUTO</t>
  </si>
  <si>
    <t>DATA DA COTAÇÃO</t>
  </si>
  <si>
    <t>CATEGORIA</t>
  </si>
  <si>
    <t>MATERIAL DE ESCRITÓRIO</t>
  </si>
  <si>
    <t>INFORMÁTICA</t>
  </si>
  <si>
    <t>LIMPEZA</t>
  </si>
  <si>
    <t>MARCA</t>
  </si>
  <si>
    <t>Papel Chamex A4 Sulfite</t>
  </si>
  <si>
    <t>CHAMEX</t>
  </si>
  <si>
    <t>EMPRESA X</t>
  </si>
  <si>
    <t>EMPRESA Y</t>
  </si>
  <si>
    <t>EMPRESA Z</t>
  </si>
  <si>
    <t>PRAZO DE ENTREGA</t>
  </si>
  <si>
    <t>VALOR UNITÁRIO</t>
  </si>
  <si>
    <t>QUANTIDADE</t>
  </si>
  <si>
    <t>VALOR FINAL</t>
  </si>
  <si>
    <t>RANKING</t>
  </si>
  <si>
    <t>RANKING DE PRODUTOS PELO MENOR VALOR</t>
  </si>
  <si>
    <t>RANKING DE PRODUTOS PELO MENOR PRAZO DE ENTREGA</t>
  </si>
  <si>
    <t>FORNECEDOR</t>
  </si>
  <si>
    <t>Pacote</t>
  </si>
  <si>
    <t>Preço Unitário</t>
  </si>
  <si>
    <t>Preço Total</t>
  </si>
  <si>
    <t>Produto</t>
  </si>
  <si>
    <t>Unidade</t>
  </si>
  <si>
    <t>Quantidade</t>
  </si>
  <si>
    <t>Data Cotação</t>
  </si>
  <si>
    <t>Data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</si>
</sst>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&quot;R$&quot;\ * #,##0_-;\-&quot;R$&quot;\ * #,##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name val="Comic Sans MS"/>
      <family val="4"/>
    </font>
    <font>
      <b/>
      <i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rgb="FF0070C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2" fillId="0" borderId="1" xfId="1" applyFont="1" applyBorder="1"/>
    <xf numFmtId="0" fontId="1" fillId="0" borderId="1" xfId="1" applyBorder="1"/>
    <xf numFmtId="0" fontId="3" fillId="0" borderId="0" xfId="1" applyFont="1"/>
    <xf numFmtId="0" fontId="4" fillId="0" borderId="0" xfId="1" applyFont="1" applyAlignment="1">
      <alignment vertical="center"/>
    </xf>
    <xf numFmtId="0" fontId="7" fillId="0" borderId="9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6" fillId="0" borderId="4" xfId="1" applyNumberFormat="1" applyFont="1" applyFill="1" applyBorder="1" applyAlignment="1">
      <alignment horizontal="center"/>
    </xf>
    <xf numFmtId="44" fontId="6" fillId="0" borderId="4" xfId="4" applyFont="1" applyFill="1" applyBorder="1" applyAlignment="1">
      <alignment horizontal="center"/>
    </xf>
    <xf numFmtId="0" fontId="1" fillId="0" borderId="0" xfId="1" applyBorder="1"/>
    <xf numFmtId="165" fontId="6" fillId="0" borderId="4" xfId="4" applyNumberFormat="1" applyFont="1" applyFill="1" applyBorder="1" applyAlignment="1">
      <alignment horizontal="center"/>
    </xf>
    <xf numFmtId="0" fontId="4" fillId="0" borderId="19" xfId="1" applyFont="1" applyBorder="1" applyAlignment="1">
      <alignment vertical="center"/>
    </xf>
    <xf numFmtId="0" fontId="8" fillId="0" borderId="0" xfId="1" applyFont="1"/>
    <xf numFmtId="0" fontId="5" fillId="4" borderId="5" xfId="0" applyNumberFormat="1" applyFont="1" applyFill="1" applyBorder="1" applyAlignment="1" applyProtection="1">
      <alignment horizontal="center"/>
    </xf>
    <xf numFmtId="0" fontId="5" fillId="4" borderId="10" xfId="0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vertical="center"/>
    </xf>
    <xf numFmtId="44" fontId="6" fillId="0" borderId="16" xfId="4" applyFont="1" applyFill="1" applyBorder="1" applyAlignment="1">
      <alignment horizontal="center"/>
    </xf>
    <xf numFmtId="44" fontId="6" fillId="0" borderId="25" xfId="4" applyFont="1" applyFill="1" applyBorder="1" applyAlignment="1">
      <alignment horizontal="center"/>
    </xf>
    <xf numFmtId="44" fontId="6" fillId="0" borderId="27" xfId="4" applyFont="1" applyFill="1" applyBorder="1" applyAlignment="1">
      <alignment horizontal="center"/>
    </xf>
    <xf numFmtId="44" fontId="6" fillId="0" borderId="2" xfId="4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4" fontId="6" fillId="0" borderId="2" xfId="4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14" fontId="6" fillId="0" borderId="28" xfId="4" applyNumberFormat="1" applyFont="1" applyFill="1" applyBorder="1" applyAlignment="1">
      <alignment horizontal="center"/>
    </xf>
    <xf numFmtId="14" fontId="6" fillId="0" borderId="12" xfId="4" applyNumberFormat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44" fontId="6" fillId="0" borderId="14" xfId="4" applyFont="1" applyFill="1" applyBorder="1" applyAlignment="1">
      <alignment horizontal="center"/>
    </xf>
    <xf numFmtId="14" fontId="6" fillId="0" borderId="14" xfId="4" applyNumberFormat="1" applyFont="1" applyFill="1" applyBorder="1" applyAlignment="1">
      <alignment horizontal="center"/>
    </xf>
    <xf numFmtId="14" fontId="6" fillId="0" borderId="30" xfId="4" applyNumberFormat="1" applyFont="1" applyFill="1" applyBorder="1" applyAlignment="1">
      <alignment horizontal="center"/>
    </xf>
    <xf numFmtId="14" fontId="6" fillId="0" borderId="15" xfId="4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44" fontId="6" fillId="0" borderId="26" xfId="4" applyFont="1" applyFill="1" applyBorder="1" applyAlignment="1">
      <alignment horizontal="center"/>
    </xf>
    <xf numFmtId="44" fontId="6" fillId="0" borderId="6" xfId="4" applyFont="1" applyFill="1" applyBorder="1" applyAlignment="1">
      <alignment horizontal="center"/>
    </xf>
    <xf numFmtId="14" fontId="6" fillId="0" borderId="6" xfId="4" applyNumberFormat="1" applyFont="1" applyFill="1" applyBorder="1" applyAlignment="1">
      <alignment horizontal="center"/>
    </xf>
    <xf numFmtId="14" fontId="6" fillId="0" borderId="31" xfId="4" applyNumberFormat="1" applyFont="1" applyFill="1" applyBorder="1" applyAlignment="1">
      <alignment horizontal="center"/>
    </xf>
    <xf numFmtId="14" fontId="6" fillId="0" borderId="32" xfId="4" applyNumberFormat="1" applyFont="1" applyFill="1" applyBorder="1" applyAlignment="1">
      <alignment horizontal="center"/>
    </xf>
    <xf numFmtId="0" fontId="5" fillId="5" borderId="33" xfId="0" applyNumberFormat="1" applyFont="1" applyFill="1" applyBorder="1" applyAlignment="1" applyProtection="1">
      <alignment horizontal="center"/>
    </xf>
    <xf numFmtId="0" fontId="5" fillId="5" borderId="34" xfId="0" applyNumberFormat="1" applyFont="1" applyFill="1" applyBorder="1" applyAlignment="1" applyProtection="1">
      <alignment horizontal="center"/>
    </xf>
    <xf numFmtId="0" fontId="5" fillId="5" borderId="35" xfId="0" applyNumberFormat="1" applyFont="1" applyFill="1" applyBorder="1" applyAlignment="1" applyProtection="1">
      <alignment horizontal="center"/>
    </xf>
    <xf numFmtId="0" fontId="5" fillId="5" borderId="36" xfId="0" applyNumberFormat="1" applyFont="1" applyFill="1" applyBorder="1" applyAlignment="1" applyProtection="1">
      <alignment horizontal="center"/>
    </xf>
    <xf numFmtId="0" fontId="5" fillId="5" borderId="37" xfId="0" applyNumberFormat="1" applyFont="1" applyFill="1" applyBorder="1" applyAlignment="1" applyProtection="1">
      <alignment horizontal="center"/>
    </xf>
    <xf numFmtId="0" fontId="6" fillId="0" borderId="17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0" fontId="1" fillId="0" borderId="0" xfId="1" applyAlignment="1">
      <alignment horizontal="left"/>
    </xf>
    <xf numFmtId="44" fontId="6" fillId="0" borderId="5" xfId="4" applyFont="1" applyFill="1" applyBorder="1" applyAlignment="1">
      <alignment horizontal="center"/>
    </xf>
    <xf numFmtId="0" fontId="5" fillId="5" borderId="38" xfId="0" applyNumberFormat="1" applyFont="1" applyFill="1" applyBorder="1" applyAlignment="1" applyProtection="1">
      <alignment horizontal="center"/>
    </xf>
    <xf numFmtId="0" fontId="5" fillId="5" borderId="39" xfId="0" applyNumberFormat="1" applyFont="1" applyFill="1" applyBorder="1" applyAlignment="1" applyProtection="1">
      <alignment horizontal="center"/>
    </xf>
    <xf numFmtId="0" fontId="5" fillId="5" borderId="40" xfId="0" applyNumberFormat="1" applyFont="1" applyFill="1" applyBorder="1" applyAlignment="1" applyProtection="1">
      <alignment horizontal="center"/>
    </xf>
    <xf numFmtId="0" fontId="5" fillId="3" borderId="24" xfId="0" applyNumberFormat="1" applyFont="1" applyFill="1" applyBorder="1" applyAlignment="1" applyProtection="1">
      <alignment horizontal="center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0" xfId="0" applyNumberFormat="1" applyFont="1" applyFill="1" applyBorder="1" applyAlignment="1" applyProtection="1">
      <alignment horizontal="center" vertical="center"/>
    </xf>
    <xf numFmtId="0" fontId="5" fillId="3" borderId="23" xfId="0" applyNumberFormat="1" applyFont="1" applyFill="1" applyBorder="1" applyAlignment="1" applyProtection="1">
      <alignment horizontal="center" vertical="center"/>
    </xf>
  </cellXfs>
  <cellStyles count="5">
    <cellStyle name="Moeda" xfId="4" builtinId="4"/>
    <cellStyle name="Moeda 2" xfId="2" xr:uid="{00000000-0005-0000-0000-000001000000}"/>
    <cellStyle name="Normal" xfId="0" builtinId="0"/>
    <cellStyle name="Normal 2" xfId="1" xr:uid="{00000000-0005-0000-0000-000003000000}"/>
    <cellStyle name="Vírgula 2" xfId="3" xr:uid="{00000000-0005-0000-0000-000004000000}"/>
  </cellStyles>
  <dxfs count="41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border outline="0">
        <top style="hair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-&quot;R$&quot;\ * #,##0_-;\-&quot;R$&quot;\ * #,##0_-;_-&quot;R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30480</xdr:rowOff>
    </xdr:from>
    <xdr:to>
      <xdr:col>2</xdr:col>
      <xdr:colOff>184785</xdr:colOff>
      <xdr:row>0</xdr:row>
      <xdr:rowOff>487680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30480"/>
          <a:ext cx="1503045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30480</xdr:rowOff>
    </xdr:from>
    <xdr:to>
      <xdr:col>2</xdr:col>
      <xdr:colOff>268605</xdr:colOff>
      <xdr:row>0</xdr:row>
      <xdr:rowOff>487680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30480"/>
          <a:ext cx="1503045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1</xdr:row>
      <xdr:rowOff>190500</xdr:rowOff>
    </xdr:from>
    <xdr:to>
      <xdr:col>3</xdr:col>
      <xdr:colOff>514351</xdr:colOff>
      <xdr:row>3</xdr:row>
      <xdr:rowOff>100637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AD09B23-2AD4-4993-BEE1-4BBC2D3A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762000"/>
          <a:ext cx="2095500" cy="64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s" displayName="invoices" ref="B3:J6" headerRowDxfId="40" dataDxfId="38" totalsRowDxfId="36" headerRowBorderDxfId="39" tableBorderDxfId="37">
  <sortState xmlns:xlrd2="http://schemas.microsoft.com/office/spreadsheetml/2017/richdata2" ref="C4:L17">
    <sortCondition ref="C3:C17"/>
  </sortState>
  <tableColumns count="9">
    <tableColumn id="5" xr3:uid="{00000000-0010-0000-0000-000005000000}" name="CATEGORIA" dataDxfId="35" totalsRowDxfId="34"/>
    <tableColumn id="1" xr3:uid="{00000000-0010-0000-0000-000001000000}" name="PRODUTO" totalsRowLabel="Total" dataDxfId="33" dataCellStyle="Normal 2"/>
    <tableColumn id="6" xr3:uid="{00000000-0010-0000-0000-000006000000}" name="MARCA" dataDxfId="32" dataCellStyle="Normal 2"/>
    <tableColumn id="2" xr3:uid="{00000000-0010-0000-0000-000002000000}" name="DATA DA COTAÇÃO" dataDxfId="31" dataCellStyle="Normal 2"/>
    <tableColumn id="4" xr3:uid="{00000000-0010-0000-0000-000004000000}" name="FORNECEDOR" dataDxfId="30" dataCellStyle="Normal 2"/>
    <tableColumn id="10" xr3:uid="{00000000-0010-0000-0000-00000A000000}" name="VALOR UNITÁRIO" dataDxfId="29" dataCellStyle="Normal 2"/>
    <tableColumn id="9" xr3:uid="{00000000-0010-0000-0000-000009000000}" name="QUANTIDADE" dataDxfId="28" dataCellStyle="Normal 2"/>
    <tableColumn id="8" xr3:uid="{00000000-0010-0000-0000-000008000000}" name="VALOR FINAL" dataDxfId="27" dataCellStyle="Moeda">
      <calculatedColumnFormula>invoices[[#This Row],[VALOR UNITÁRIO]]*invoices[[#This Row],[QUANTIDADE]]</calculatedColumnFormula>
    </tableColumn>
    <tableColumn id="17" xr3:uid="{00000000-0010-0000-0000-000011000000}" name="PRAZO DE ENTREGA" dataDxfId="26" dataCellStyle="Normal 2"/>
  </tableColumns>
  <tableStyleInfo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L3:L6" totalsRowShown="0" headerRowDxfId="25" dataDxfId="23" headerRowBorderDxfId="24" tableBorderDxfId="22" totalsRowBorderDxfId="21" dataCellStyle="Normal 2">
  <autoFilter ref="L3:L6" xr:uid="{00000000-0009-0000-0100-000002000000}">
    <filterColumn colId="0" hiddenButton="1"/>
  </autoFilter>
  <tableColumns count="1">
    <tableColumn id="1" xr3:uid="{00000000-0010-0000-0100-000001000000}" name="CATEGORIA" dataDxfId="20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10:F13" totalsRowShown="0" headerRowDxfId="19" dataDxfId="17" headerRowBorderDxfId="18" tableBorderDxfId="16" totalsRowBorderDxfId="15" dataCellStyle="Normal 2">
  <autoFilter ref="B10:F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RANKING" dataDxfId="14" dataCellStyle="Normal 2"/>
    <tableColumn id="2" xr3:uid="{00000000-0010-0000-0200-000002000000}" name="PRODUTO" dataDxfId="13" dataCellStyle="Moeda">
      <calculatedColumnFormula>INDEX(invoices[PRODUTO],MATCH(Tabela3[[#This Row],[VALOR FINAL]],invoices[VALOR FINAL],0))</calculatedColumnFormula>
    </tableColumn>
    <tableColumn id="5" xr3:uid="{00000000-0010-0000-0200-000005000000}" name="FORNECEDOR" dataDxfId="12" dataCellStyle="Moeda">
      <calculatedColumnFormula>INDEX(invoices[FORNECEDOR],MATCH(Tabela3[[#This Row],[VALOR FINAL]],invoices[VALOR FINAL],0))</calculatedColumnFormula>
    </tableColumn>
    <tableColumn id="3" xr3:uid="{00000000-0010-0000-0200-000003000000}" name="VALOR FINAL" dataDxfId="11" dataCellStyle="Moeda">
      <calculatedColumnFormula>SMALL(invoices[VALOR FINAL],B11)</calculatedColumnFormula>
    </tableColumn>
    <tableColumn id="4" xr3:uid="{00000000-0010-0000-0200-000004000000}" name="PRAZO DE ENTREGA" dataDxfId="10" dataCellStyle="Normal 2">
      <calculatedColumnFormula>INDEX(invoices[PRAZO DE ENTREGA],MATCH(Tabela3[[#This Row],[VALOR FINAL]],invoices[VALOR FINAL],0))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35" displayName="Tabela35" ref="B17:F20" totalsRowShown="0" headerRowDxfId="9" dataDxfId="7" headerRowBorderDxfId="8" tableBorderDxfId="6" totalsRowBorderDxfId="5" dataCellStyle="Normal 2">
  <autoFilter ref="B17:F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RANKING" dataDxfId="4" dataCellStyle="Normal 2"/>
    <tableColumn id="2" xr3:uid="{00000000-0010-0000-0300-000002000000}" name="PRODUTO" dataDxfId="3" dataCellStyle="Moeda">
      <calculatedColumnFormula>INDEX(invoices[PRODUTO],MATCH(Tabela35[[#This Row],[PRAZO DE ENTREGA]],invoices[PRAZO DE ENTREGA],0))</calculatedColumnFormula>
    </tableColumn>
    <tableColumn id="5" xr3:uid="{00000000-0010-0000-0300-000005000000}" name="FORNECEDOR" dataDxfId="2" dataCellStyle="Moeda">
      <calculatedColumnFormula>INDEX(invoices[FORNECEDOR],MATCH(Tabela35[[#This Row],[PRAZO DE ENTREGA]],invoices[PRAZO DE ENTREGA],0))</calculatedColumnFormula>
    </tableColumn>
    <tableColumn id="3" xr3:uid="{00000000-0010-0000-0300-000003000000}" name="VALOR FINAL" dataDxfId="1" dataCellStyle="Moeda">
      <calculatedColumnFormula>INDEX(invoices[VALOR FINAL],MATCH(Tabela35[[#This Row],[PRAZO DE ENTREGA]],invoices[PRAZO DE ENTREGA],0))</calculatedColumnFormula>
    </tableColumn>
    <tableColumn id="4" xr3:uid="{00000000-0010-0000-0300-000004000000}" name="PRAZO DE ENTREGA" dataDxfId="0" dataCellStyle="Normal 2">
      <calculatedColumnFormula>SMALL(invoices[PRAZO DE ENTREGA],Tabela35[[#This Row],[RANKING]])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showGridLines="0" topLeftCell="C2" workbookViewId="0">
      <selection activeCell="L5" sqref="L5"/>
    </sheetView>
  </sheetViews>
  <sheetFormatPr defaultColWidth="9.140625" defaultRowHeight="15" x14ac:dyDescent="0.25"/>
  <cols>
    <col min="1" max="1" width="1.7109375" style="1" customWidth="1"/>
    <col min="2" max="2" width="19" style="1" bestFit="1" customWidth="1"/>
    <col min="3" max="3" width="25" style="1" customWidth="1"/>
    <col min="4" max="4" width="17" style="1" customWidth="1"/>
    <col min="5" max="5" width="16.7109375" style="1" customWidth="1"/>
    <col min="6" max="6" width="17.5703125" style="1" bestFit="1" customWidth="1"/>
    <col min="7" max="9" width="17.5703125" style="1" customWidth="1"/>
    <col min="10" max="10" width="15.7109375" style="1" customWidth="1"/>
    <col min="12" max="12" width="19.5703125" style="1" customWidth="1"/>
    <col min="13" max="16384" width="9.140625" style="1"/>
  </cols>
  <sheetData>
    <row r="1" spans="2:12" ht="45" customHeight="1" thickBot="1" x14ac:dyDescent="0.3">
      <c r="C1" s="5"/>
      <c r="D1" s="18" t="s">
        <v>0</v>
      </c>
      <c r="E1" s="18"/>
      <c r="F1" s="18"/>
      <c r="G1" s="18"/>
      <c r="H1" s="18"/>
      <c r="I1" s="18"/>
      <c r="J1" s="18"/>
    </row>
    <row r="2" spans="2:12" ht="15.75" thickBot="1" x14ac:dyDescent="0.3">
      <c r="B2" s="2"/>
      <c r="C2" s="3"/>
      <c r="D2" s="3"/>
      <c r="E2" s="3"/>
      <c r="F2" s="3"/>
      <c r="G2" s="3"/>
      <c r="H2" s="3"/>
      <c r="I2" s="3"/>
      <c r="J2" s="3"/>
    </row>
    <row r="3" spans="2:12" s="4" customFormat="1" x14ac:dyDescent="0.25">
      <c r="B3" s="10" t="s">
        <v>3</v>
      </c>
      <c r="C3" s="11" t="s">
        <v>1</v>
      </c>
      <c r="D3" s="11" t="s">
        <v>7</v>
      </c>
      <c r="E3" s="10" t="s">
        <v>2</v>
      </c>
      <c r="F3" s="10" t="s">
        <v>20</v>
      </c>
      <c r="G3" s="10" t="s">
        <v>14</v>
      </c>
      <c r="H3" s="10" t="s">
        <v>15</v>
      </c>
      <c r="I3" s="10" t="s">
        <v>16</v>
      </c>
      <c r="J3" s="10" t="s">
        <v>13</v>
      </c>
      <c r="K3"/>
      <c r="L3" s="12" t="s">
        <v>3</v>
      </c>
    </row>
    <row r="4" spans="2:12" x14ac:dyDescent="0.25">
      <c r="B4" s="9" t="s">
        <v>4</v>
      </c>
      <c r="C4" s="7" t="s">
        <v>8</v>
      </c>
      <c r="D4" s="7" t="s">
        <v>9</v>
      </c>
      <c r="E4" s="14">
        <v>44083</v>
      </c>
      <c r="F4" s="7" t="s">
        <v>10</v>
      </c>
      <c r="G4" s="15">
        <v>31.5</v>
      </c>
      <c r="H4" s="7">
        <v>50</v>
      </c>
      <c r="I4" s="17">
        <f>invoices[[#This Row],[VALOR UNITÁRIO]]*invoices[[#This Row],[QUANTIDADE]]</f>
        <v>1575</v>
      </c>
      <c r="J4" s="14">
        <v>44089</v>
      </c>
      <c r="L4" s="6" t="s">
        <v>4</v>
      </c>
    </row>
    <row r="5" spans="2:12" x14ac:dyDescent="0.25">
      <c r="B5" s="7" t="s">
        <v>4</v>
      </c>
      <c r="C5" s="7" t="s">
        <v>8</v>
      </c>
      <c r="D5" s="7" t="s">
        <v>9</v>
      </c>
      <c r="E5" s="14">
        <v>44075</v>
      </c>
      <c r="F5" s="7" t="s">
        <v>11</v>
      </c>
      <c r="G5" s="15">
        <v>29.4</v>
      </c>
      <c r="H5" s="7">
        <v>50</v>
      </c>
      <c r="I5" s="17">
        <f>invoices[[#This Row],[VALOR UNITÁRIO]]*invoices[[#This Row],[QUANTIDADE]]</f>
        <v>1470</v>
      </c>
      <c r="J5" s="14">
        <v>44094</v>
      </c>
      <c r="L5" s="13" t="s">
        <v>6</v>
      </c>
    </row>
    <row r="6" spans="2:12" x14ac:dyDescent="0.25">
      <c r="B6" s="7" t="s">
        <v>4</v>
      </c>
      <c r="C6" s="7" t="s">
        <v>8</v>
      </c>
      <c r="D6" s="7" t="s">
        <v>9</v>
      </c>
      <c r="E6" s="14">
        <v>44079</v>
      </c>
      <c r="F6" s="7" t="s">
        <v>12</v>
      </c>
      <c r="G6" s="15">
        <v>30.6</v>
      </c>
      <c r="H6" s="7">
        <v>50</v>
      </c>
      <c r="I6" s="17">
        <f>invoices[[#This Row],[VALOR UNITÁRIO]]*invoices[[#This Row],[QUANTIDADE]]</f>
        <v>1530</v>
      </c>
      <c r="J6" s="14">
        <v>44084</v>
      </c>
      <c r="L6" s="13" t="s">
        <v>5</v>
      </c>
    </row>
    <row r="8" spans="2:12" x14ac:dyDescent="0.25">
      <c r="I8"/>
    </row>
    <row r="9" spans="2:12" x14ac:dyDescent="0.25">
      <c r="B9" s="19" t="s">
        <v>18</v>
      </c>
    </row>
    <row r="10" spans="2:12" x14ac:dyDescent="0.25">
      <c r="B10" s="20" t="s">
        <v>17</v>
      </c>
      <c r="C10" s="20" t="s">
        <v>1</v>
      </c>
      <c r="D10" s="20" t="s">
        <v>20</v>
      </c>
      <c r="E10" s="20" t="s">
        <v>16</v>
      </c>
      <c r="F10" s="21" t="s">
        <v>13</v>
      </c>
      <c r="K10" s="1"/>
      <c r="L10"/>
    </row>
    <row r="11" spans="2:12" x14ac:dyDescent="0.25">
      <c r="B11" s="7">
        <v>1</v>
      </c>
      <c r="C11" s="17" t="str">
        <f>INDEX(invoices[PRODUTO],MATCH(Tabela3[[#This Row],[VALOR FINAL]],invoices[VALOR FINAL],0))</f>
        <v>Papel Chamex A4 Sulfite</v>
      </c>
      <c r="D11" s="17" t="str">
        <f>INDEX(invoices[FORNECEDOR],MATCH(Tabela3[[#This Row],[VALOR FINAL]],invoices[VALOR FINAL],0))</f>
        <v>EMPRESA Y</v>
      </c>
      <c r="E11" s="17">
        <f>SMALL(invoices[VALOR FINAL],B11)</f>
        <v>1470</v>
      </c>
      <c r="F11" s="14">
        <f>INDEX(invoices[PRAZO DE ENTREGA],MATCH(Tabela3[[#This Row],[VALOR FINAL]],invoices[VALOR FINAL],0))</f>
        <v>44094</v>
      </c>
      <c r="K11" s="1"/>
      <c r="L11"/>
    </row>
    <row r="12" spans="2:12" x14ac:dyDescent="0.25">
      <c r="B12" s="7">
        <v>2</v>
      </c>
      <c r="C12" s="17" t="str">
        <f>INDEX(invoices[PRODUTO],MATCH(Tabela3[[#This Row],[VALOR FINAL]],invoices[VALOR FINAL],0))</f>
        <v>Papel Chamex A4 Sulfite</v>
      </c>
      <c r="D12" s="17" t="str">
        <f>INDEX(invoices[FORNECEDOR],MATCH(Tabela3[[#This Row],[VALOR FINAL]],invoices[VALOR FINAL],0))</f>
        <v>EMPRESA Z</v>
      </c>
      <c r="E12" s="17">
        <f>SMALL(invoices[VALOR FINAL],B12)</f>
        <v>1530</v>
      </c>
      <c r="F12" s="14">
        <f>INDEX(invoices[PRAZO DE ENTREGA],MATCH(Tabela3[[#This Row],[VALOR FINAL]],invoices[VALOR FINAL],0))</f>
        <v>44084</v>
      </c>
      <c r="K12" s="1"/>
      <c r="L12"/>
    </row>
    <row r="13" spans="2:12" x14ac:dyDescent="0.25">
      <c r="B13" s="8">
        <v>3</v>
      </c>
      <c r="C13" s="17" t="str">
        <f>INDEX(invoices[PRODUTO],MATCH(Tabela3[[#This Row],[VALOR FINAL]],invoices[VALOR FINAL],0))</f>
        <v>Papel Chamex A4 Sulfite</v>
      </c>
      <c r="D13" s="17" t="str">
        <f>INDEX(invoices[FORNECEDOR],MATCH(Tabela3[[#This Row],[VALOR FINAL]],invoices[VALOR FINAL],0))</f>
        <v>EMPRESA X</v>
      </c>
      <c r="E13" s="17">
        <f>SMALL(invoices[VALOR FINAL],B13)</f>
        <v>1575</v>
      </c>
      <c r="F13" s="14">
        <f>INDEX(invoices[PRAZO DE ENTREGA],MATCH(Tabela3[[#This Row],[VALOR FINAL]],invoices[VALOR FINAL],0))</f>
        <v>44089</v>
      </c>
      <c r="K13" s="1"/>
      <c r="L13"/>
    </row>
    <row r="16" spans="2:12" x14ac:dyDescent="0.25">
      <c r="B16" s="19" t="s">
        <v>19</v>
      </c>
    </row>
    <row r="17" spans="2:6" x14ac:dyDescent="0.25">
      <c r="B17" s="20" t="s">
        <v>17</v>
      </c>
      <c r="C17" s="20" t="s">
        <v>1</v>
      </c>
      <c r="D17" s="20" t="s">
        <v>20</v>
      </c>
      <c r="E17" s="20" t="s">
        <v>16</v>
      </c>
      <c r="F17" s="21" t="s">
        <v>13</v>
      </c>
    </row>
    <row r="18" spans="2:6" x14ac:dyDescent="0.25">
      <c r="B18" s="7">
        <v>1</v>
      </c>
      <c r="C18" s="17" t="str">
        <f>INDEX(invoices[PRODUTO],MATCH(Tabela35[[#This Row],[PRAZO DE ENTREGA]],invoices[PRAZO DE ENTREGA],0))</f>
        <v>Papel Chamex A4 Sulfite</v>
      </c>
      <c r="D18" s="17" t="str">
        <f>INDEX(invoices[FORNECEDOR],MATCH(Tabela35[[#This Row],[PRAZO DE ENTREGA]],invoices[PRAZO DE ENTREGA],0))</f>
        <v>EMPRESA Z</v>
      </c>
      <c r="E18" s="17">
        <f>INDEX(invoices[VALOR FINAL],MATCH(Tabela35[[#This Row],[PRAZO DE ENTREGA]],invoices[PRAZO DE ENTREGA],0))</f>
        <v>1530</v>
      </c>
      <c r="F18" s="14">
        <f>SMALL(invoices[PRAZO DE ENTREGA],Tabela35[[#This Row],[RANKING]])</f>
        <v>44084</v>
      </c>
    </row>
    <row r="19" spans="2:6" x14ac:dyDescent="0.25">
      <c r="B19" s="7">
        <v>2</v>
      </c>
      <c r="C19" s="17" t="str">
        <f>INDEX(invoices[PRODUTO],MATCH(Tabela35[[#This Row],[PRAZO DE ENTREGA]],invoices[PRAZO DE ENTREGA],0))</f>
        <v>Papel Chamex A4 Sulfite</v>
      </c>
      <c r="D19" s="17" t="str">
        <f>INDEX(invoices[FORNECEDOR],MATCH(Tabela35[[#This Row],[PRAZO DE ENTREGA]],invoices[PRAZO DE ENTREGA],0))</f>
        <v>EMPRESA X</v>
      </c>
      <c r="E19" s="17">
        <f>INDEX(invoices[VALOR FINAL],MATCH(Tabela35[[#This Row],[PRAZO DE ENTREGA]],invoices[PRAZO DE ENTREGA],0))</f>
        <v>1575</v>
      </c>
      <c r="F19" s="14">
        <f>SMALL(invoices[PRAZO DE ENTREGA],Tabela35[[#This Row],[RANKING]])</f>
        <v>44089</v>
      </c>
    </row>
    <row r="20" spans="2:6" x14ac:dyDescent="0.25">
      <c r="B20" s="8">
        <v>3</v>
      </c>
      <c r="C20" s="17" t="str">
        <f>INDEX(invoices[PRODUTO],MATCH(Tabela35[[#This Row],[PRAZO DE ENTREGA]],invoices[PRAZO DE ENTREGA],0))</f>
        <v>Papel Chamex A4 Sulfite</v>
      </c>
      <c r="D20" s="17" t="str">
        <f>INDEX(invoices[FORNECEDOR],MATCH(Tabela35[[#This Row],[PRAZO DE ENTREGA]],invoices[PRAZO DE ENTREGA],0))</f>
        <v>EMPRESA Y</v>
      </c>
      <c r="E20" s="17">
        <f>INDEX(invoices[VALOR FINAL],MATCH(Tabela35[[#This Row],[PRAZO DE ENTREGA]],invoices[PRAZO DE ENTREGA],0))</f>
        <v>1470</v>
      </c>
      <c r="F20" s="14">
        <f>SMALL(invoices[PRAZO DE ENTREGA],Tabela35[[#This Row],[RANKING]])</f>
        <v>44094</v>
      </c>
    </row>
  </sheetData>
  <dataValidations count="1">
    <dataValidation type="list" allowBlank="1" showInputMessage="1" showErrorMessage="1" sqref="B4:B6" xr:uid="{00000000-0002-0000-0000-000000000000}">
      <formula1>$L$4:$L$6</formula1>
    </dataValidation>
  </dataValidations>
  <pageMargins left="0.511811024" right="0.511811024" top="0.78740157499999996" bottom="0.78740157499999996" header="0.31496062000000002" footer="0.31496062000000002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6"/>
  <sheetViews>
    <sheetView showGridLines="0" tabSelected="1" zoomScaleNormal="100" workbookViewId="0">
      <selection activeCell="D8" sqref="D8"/>
    </sheetView>
  </sheetViews>
  <sheetFormatPr defaultColWidth="9.140625" defaultRowHeight="15" x14ac:dyDescent="0.25"/>
  <cols>
    <col min="1" max="1" width="1.7109375" style="1" customWidth="1"/>
    <col min="2" max="2" width="17.7109375" style="1" bestFit="1" customWidth="1"/>
    <col min="3" max="3" width="8.85546875" style="1" customWidth="1"/>
    <col min="4" max="4" width="11.42578125" style="1" customWidth="1"/>
    <col min="5" max="13" width="11.7109375" style="1" customWidth="1"/>
    <col min="14" max="14" width="13.7109375" style="1" bestFit="1" customWidth="1"/>
    <col min="15" max="16" width="11.7109375" style="1" customWidth="1"/>
    <col min="17" max="16384" width="9.140625" style="1"/>
  </cols>
  <sheetData>
    <row r="1" spans="2:16" ht="45" customHeight="1" thickBot="1" x14ac:dyDescent="0.3">
      <c r="B1" s="18"/>
      <c r="C1" s="18"/>
      <c r="D1" s="18"/>
      <c r="E1" s="18"/>
      <c r="F1" s="18"/>
      <c r="G1" s="18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2:16" ht="28.5" x14ac:dyDescent="0.25">
      <c r="B2" s="22"/>
      <c r="C2" s="22"/>
      <c r="D2" s="22"/>
      <c r="E2" s="22"/>
      <c r="F2" s="22"/>
      <c r="G2" s="22"/>
      <c r="H2" s="22"/>
    </row>
    <row r="3" spans="2:16" ht="29.25" thickBot="1" x14ac:dyDescent="0.3">
      <c r="B3" s="22"/>
      <c r="C3" s="22"/>
      <c r="D3" s="22"/>
      <c r="E3" s="22"/>
      <c r="F3" s="22"/>
      <c r="G3" s="22"/>
      <c r="H3" s="22"/>
    </row>
    <row r="4" spans="2:16" s="16" customFormat="1" ht="15" customHeight="1" thickBot="1" x14ac:dyDescent="0.3">
      <c r="B4" s="22"/>
      <c r="C4" s="22"/>
      <c r="D4" s="22"/>
      <c r="E4" s="61" t="s">
        <v>10</v>
      </c>
      <c r="F4" s="59"/>
      <c r="G4" s="59"/>
      <c r="H4" s="62"/>
      <c r="I4" s="58" t="s">
        <v>11</v>
      </c>
      <c r="J4" s="59"/>
      <c r="K4" s="59"/>
      <c r="L4" s="62"/>
      <c r="M4" s="58" t="s">
        <v>12</v>
      </c>
      <c r="N4" s="59"/>
      <c r="O4" s="59"/>
      <c r="P4" s="60"/>
    </row>
    <row r="5" spans="2:16" x14ac:dyDescent="0.25">
      <c r="B5" s="45" t="s">
        <v>24</v>
      </c>
      <c r="C5" s="46" t="s">
        <v>25</v>
      </c>
      <c r="D5" s="46" t="s">
        <v>26</v>
      </c>
      <c r="E5" s="47" t="s">
        <v>22</v>
      </c>
      <c r="F5" s="48" t="s">
        <v>23</v>
      </c>
      <c r="G5" s="48" t="s">
        <v>27</v>
      </c>
      <c r="H5" s="49" t="s">
        <v>28</v>
      </c>
      <c r="I5" s="47" t="s">
        <v>22</v>
      </c>
      <c r="J5" s="55" t="s">
        <v>23</v>
      </c>
      <c r="K5" s="55" t="s">
        <v>27</v>
      </c>
      <c r="L5" s="56" t="s">
        <v>28</v>
      </c>
      <c r="M5" s="48" t="s">
        <v>22</v>
      </c>
      <c r="N5" s="55" t="s">
        <v>23</v>
      </c>
      <c r="O5" s="55" t="s">
        <v>27</v>
      </c>
      <c r="P5" s="57" t="s">
        <v>28</v>
      </c>
    </row>
    <row r="6" spans="2:16" x14ac:dyDescent="0.25">
      <c r="B6" s="50" t="s">
        <v>8</v>
      </c>
      <c r="C6" s="38" t="s">
        <v>21</v>
      </c>
      <c r="D6" s="39">
        <v>50</v>
      </c>
      <c r="E6" s="40">
        <v>31.5</v>
      </c>
      <c r="F6" s="41">
        <f>$D$6*E6</f>
        <v>1575</v>
      </c>
      <c r="G6" s="42">
        <v>44083</v>
      </c>
      <c r="H6" s="43">
        <v>44089</v>
      </c>
      <c r="I6" s="40">
        <v>29.4</v>
      </c>
      <c r="J6" s="41">
        <f>$D$6*I6</f>
        <v>1470</v>
      </c>
      <c r="K6" s="42">
        <v>44075</v>
      </c>
      <c r="L6" s="43">
        <v>44094</v>
      </c>
      <c r="M6" s="54">
        <v>30.6</v>
      </c>
      <c r="N6" s="41">
        <f>$D$6*M6</f>
        <v>1530</v>
      </c>
      <c r="O6" s="42">
        <v>44079</v>
      </c>
      <c r="P6" s="44">
        <v>44084</v>
      </c>
    </row>
    <row r="7" spans="2:16" x14ac:dyDescent="0.25">
      <c r="B7" s="51"/>
      <c r="C7" s="27"/>
      <c r="D7" s="29"/>
      <c r="E7" s="25"/>
      <c r="F7" s="26"/>
      <c r="G7" s="28"/>
      <c r="H7" s="30"/>
      <c r="I7" s="25"/>
      <c r="J7" s="26"/>
      <c r="K7" s="28"/>
      <c r="L7" s="30"/>
      <c r="M7" s="15"/>
      <c r="N7" s="26"/>
      <c r="O7" s="28"/>
      <c r="P7" s="31"/>
    </row>
    <row r="8" spans="2:16" x14ac:dyDescent="0.25">
      <c r="B8" s="51"/>
      <c r="C8" s="27"/>
      <c r="D8" s="29"/>
      <c r="E8" s="25"/>
      <c r="F8" s="26"/>
      <c r="G8" s="28"/>
      <c r="H8" s="30"/>
      <c r="I8" s="25"/>
      <c r="J8" s="26"/>
      <c r="K8" s="28"/>
      <c r="L8" s="30"/>
      <c r="M8" s="15"/>
      <c r="N8" s="26"/>
      <c r="O8" s="28"/>
      <c r="P8" s="31"/>
    </row>
    <row r="9" spans="2:16" x14ac:dyDescent="0.25">
      <c r="B9" s="51"/>
      <c r="C9" s="27"/>
      <c r="D9" s="29"/>
      <c r="E9" s="25"/>
      <c r="F9" s="26"/>
      <c r="G9" s="28"/>
      <c r="H9" s="30"/>
      <c r="I9" s="25"/>
      <c r="J9" s="26"/>
      <c r="K9" s="28"/>
      <c r="L9" s="30"/>
      <c r="M9" s="15"/>
      <c r="N9" s="26"/>
      <c r="O9" s="28"/>
      <c r="P9" s="31"/>
    </row>
    <row r="10" spans="2:16" x14ac:dyDescent="0.25">
      <c r="B10" s="51"/>
      <c r="C10" s="27"/>
      <c r="D10" s="29"/>
      <c r="E10" s="25"/>
      <c r="F10" s="26"/>
      <c r="G10" s="28"/>
      <c r="H10" s="30"/>
      <c r="I10" s="25"/>
      <c r="J10" s="26"/>
      <c r="K10" s="28"/>
      <c r="L10" s="30"/>
      <c r="M10" s="15"/>
      <c r="N10" s="26"/>
      <c r="O10" s="28"/>
      <c r="P10" s="31"/>
    </row>
    <row r="11" spans="2:16" x14ac:dyDescent="0.25">
      <c r="B11" s="51"/>
      <c r="C11" s="27"/>
      <c r="D11" s="29"/>
      <c r="E11" s="25"/>
      <c r="F11" s="26"/>
      <c r="G11" s="28"/>
      <c r="H11" s="30"/>
      <c r="I11" s="25"/>
      <c r="J11" s="26"/>
      <c r="K11" s="28"/>
      <c r="L11" s="30"/>
      <c r="M11" s="15"/>
      <c r="N11" s="26"/>
      <c r="O11" s="28"/>
      <c r="P11" s="31"/>
    </row>
    <row r="12" spans="2:16" x14ac:dyDescent="0.25">
      <c r="B12" s="51"/>
      <c r="C12" s="27"/>
      <c r="D12" s="29"/>
      <c r="E12" s="25"/>
      <c r="F12" s="26"/>
      <c r="G12" s="28"/>
      <c r="H12" s="30"/>
      <c r="I12" s="25"/>
      <c r="J12" s="26"/>
      <c r="K12" s="28"/>
      <c r="L12" s="30"/>
      <c r="M12" s="15"/>
      <c r="N12" s="26"/>
      <c r="O12" s="28"/>
      <c r="P12" s="31"/>
    </row>
    <row r="13" spans="2:16" x14ac:dyDescent="0.25">
      <c r="B13" s="51"/>
      <c r="C13" s="27"/>
      <c r="D13" s="29"/>
      <c r="E13" s="25"/>
      <c r="F13" s="26"/>
      <c r="G13" s="28"/>
      <c r="H13" s="30"/>
      <c r="I13" s="25"/>
      <c r="J13" s="26"/>
      <c r="K13" s="28"/>
      <c r="L13" s="30"/>
      <c r="M13" s="15"/>
      <c r="N13" s="26"/>
      <c r="O13" s="28"/>
      <c r="P13" s="31"/>
    </row>
    <row r="14" spans="2:16" x14ac:dyDescent="0.25">
      <c r="B14" s="51"/>
      <c r="C14" s="27"/>
      <c r="D14" s="29"/>
      <c r="E14" s="25"/>
      <c r="F14" s="26"/>
      <c r="G14" s="28"/>
      <c r="H14" s="30"/>
      <c r="I14" s="25"/>
      <c r="J14" s="26"/>
      <c r="K14" s="28"/>
      <c r="L14" s="30"/>
      <c r="M14" s="15"/>
      <c r="N14" s="26"/>
      <c r="O14" s="28"/>
      <c r="P14" s="31"/>
    </row>
    <row r="15" spans="2:16" ht="15.75" thickBot="1" x14ac:dyDescent="0.3">
      <c r="B15" s="52"/>
      <c r="C15" s="32"/>
      <c r="D15" s="33"/>
      <c r="E15" s="24"/>
      <c r="F15" s="34"/>
      <c r="G15" s="35"/>
      <c r="H15" s="36"/>
      <c r="I15" s="24"/>
      <c r="J15" s="34"/>
      <c r="K15" s="35"/>
      <c r="L15" s="36"/>
      <c r="M15" s="23"/>
      <c r="N15" s="34"/>
      <c r="O15" s="35"/>
      <c r="P15" s="37"/>
    </row>
    <row r="16" spans="2:16" x14ac:dyDescent="0.25">
      <c r="B16" s="53"/>
    </row>
  </sheetData>
  <mergeCells count="3">
    <mergeCell ref="M4:P4"/>
    <mergeCell ref="E4:H4"/>
    <mergeCell ref="I4:L4"/>
  </mergeCells>
  <conditionalFormatting sqref="F6 J6 N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 H6 P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1">
    <dataValidation type="list" allowBlank="1" showInputMessage="1" showErrorMessage="1" sqref="C6:C15" xr:uid="{00000000-0002-0000-0100-000000000000}">
      <formula1>"Pacote,Caixa,Unidade"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COTAÇÕES</vt:lpstr>
      <vt:lpstr>COTAÇÕES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Rodrigues</dc:creator>
  <cp:lastModifiedBy>Rafael Silva</cp:lastModifiedBy>
  <dcterms:created xsi:type="dcterms:W3CDTF">2020-09-09T18:43:48Z</dcterms:created>
  <dcterms:modified xsi:type="dcterms:W3CDTF">2020-10-05T17:07:06Z</dcterms:modified>
</cp:coreProperties>
</file>