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d.docs.live.net/d96d12aca39f54f6/Documentos/1_MAX PLANILHAS/5_SITE/PLANILHAS_SITE/GRÁTIS/2_EM DESENVOLVIMENTO/DESENVOLVENDO/Controle Abastecimento/ARQUIVO/"/>
    </mc:Choice>
  </mc:AlternateContent>
  <xr:revisionPtr revIDLastSave="372" documentId="8_{CCA424AB-B09B-4FE6-8A3F-43637C47F12B}" xr6:coauthVersionLast="47" xr6:coauthVersionMax="47" xr10:uidLastSave="{09353335-3176-4BB6-878F-12F81AFEEA4E}"/>
  <bookViews>
    <workbookView xWindow="-120" yWindow="-120" windowWidth="29040" windowHeight="15720" tabRatio="1" firstSheet="1" activeTab="1" xr2:uid="{00000000-000D-0000-FFFF-FFFF00000000}"/>
  </bookViews>
  <sheets>
    <sheet name="Plan1" sheetId="1" state="hidden" r:id="rId1"/>
    <sheet name="BASE DADOS" sheetId="2" r:id="rId2"/>
    <sheet name="Auxiliar" sheetId="6" state="hidden" r:id="rId3"/>
    <sheet name="BÔNUS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6" l="1"/>
  <c r="C4" i="6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15" i="2"/>
  <c r="C8" i="6" l="1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H6" i="6" l="1"/>
  <c r="H10" i="6"/>
  <c r="H14" i="6"/>
  <c r="I16" i="6"/>
  <c r="H5" i="6"/>
  <c r="I6" i="6"/>
  <c r="I10" i="6"/>
  <c r="I14" i="6"/>
  <c r="H7" i="6"/>
  <c r="H11" i="6"/>
  <c r="H15" i="6"/>
  <c r="I7" i="6"/>
  <c r="I11" i="6"/>
  <c r="I15" i="6"/>
  <c r="I8" i="6"/>
  <c r="H8" i="6"/>
  <c r="H12" i="6"/>
  <c r="H16" i="6"/>
  <c r="I12" i="6"/>
  <c r="H9" i="6"/>
  <c r="H13" i="6"/>
  <c r="I5" i="6"/>
  <c r="I9" i="6"/>
  <c r="I13" i="6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15" i="2"/>
  <c r="J15" i="1" l="1"/>
  <c r="J14" i="1"/>
  <c r="J13" i="1"/>
  <c r="J12" i="1"/>
  <c r="J11" i="1"/>
  <c r="J10" i="1"/>
  <c r="J9" i="1"/>
  <c r="J8" i="1"/>
  <c r="J7" i="1"/>
  <c r="J6" i="1"/>
  <c r="J5" i="1"/>
  <c r="H15" i="1"/>
  <c r="H14" i="1"/>
  <c r="H13" i="1"/>
  <c r="H12" i="1"/>
  <c r="H11" i="1"/>
  <c r="H10" i="1"/>
  <c r="H9" i="1"/>
  <c r="H8" i="1"/>
  <c r="H7" i="1"/>
  <c r="H6" i="1"/>
  <c r="H5" i="1"/>
  <c r="F15" i="1"/>
  <c r="F14" i="1"/>
  <c r="F13" i="1"/>
  <c r="F12" i="1"/>
  <c r="F11" i="1"/>
  <c r="F10" i="1"/>
  <c r="F9" i="1"/>
  <c r="F8" i="1"/>
  <c r="F7" i="1"/>
  <c r="F6" i="1"/>
  <c r="F5" i="1"/>
  <c r="D6" i="1"/>
  <c r="D7" i="1"/>
  <c r="D8" i="1"/>
  <c r="D9" i="1"/>
  <c r="D10" i="1"/>
  <c r="D11" i="1"/>
  <c r="D12" i="1"/>
  <c r="D13" i="1"/>
  <c r="D14" i="1"/>
  <c r="D15" i="1"/>
  <c r="D5" i="1"/>
</calcChain>
</file>

<file path=xl/sharedStrings.xml><?xml version="1.0" encoding="utf-8"?>
<sst xmlns="http://schemas.openxmlformats.org/spreadsheetml/2006/main" count="74" uniqueCount="42">
  <si>
    <t>Data</t>
  </si>
  <si>
    <t>Gasolina</t>
  </si>
  <si>
    <t>Variação %</t>
  </si>
  <si>
    <t>Etanol</t>
  </si>
  <si>
    <t>Diesel</t>
  </si>
  <si>
    <t>Diesel S10</t>
  </si>
  <si>
    <t>Preço por litro dos combustíveis</t>
  </si>
  <si>
    <t>-</t>
  </si>
  <si>
    <t>DATA</t>
  </si>
  <si>
    <t>MÊS</t>
  </si>
  <si>
    <t>VALOR TOTAL</t>
  </si>
  <si>
    <t>VEÍCULO</t>
  </si>
  <si>
    <t>Placa aaa-1450</t>
  </si>
  <si>
    <t>Placa aab-1540</t>
  </si>
  <si>
    <t>Placa xyz-2010</t>
  </si>
  <si>
    <t>Placa bbc-1650</t>
  </si>
  <si>
    <t>Placa abc-2021</t>
  </si>
  <si>
    <t>QTD LITROS</t>
  </si>
  <si>
    <t>VALOR POR LITRO</t>
  </si>
  <si>
    <t>VALOR TOTAL ABASTECIDO</t>
  </si>
  <si>
    <t>QTD LITROS ABASTECIDO</t>
  </si>
  <si>
    <t>VALOR MÉDIO POR LITRO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</si>
  <si>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</si>
  <si>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</si>
  <si>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</si>
  <si>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</si>
  <si>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</si>
  <si>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</si>
  <si>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</si>
  <si>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</si>
  <si>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</si>
  <si>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</si>
  <si>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</si>
  <si>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</si>
  <si>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QTD </t>
  </si>
  <si>
    <t>VALOR</t>
  </si>
  <si>
    <t>TIPO COMBUSTÍVEL</t>
  </si>
  <si>
    <t>AUXILIAR LITROS</t>
  </si>
  <si>
    <t>AUXILIAR VALOR</t>
  </si>
  <si>
    <t>TABELA AUXILIAR</t>
  </si>
  <si>
    <t>CAIXINHAS</t>
  </si>
  <si>
    <t>GRÁFICO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</si>
</sst>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rgb="FF070F6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70F62"/>
        <bgColor indexed="64"/>
      </patternFill>
    </fill>
    <fill>
      <patternFill patternType="solid">
        <fgColor rgb="FF10622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theme="6"/>
      </left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3" fillId="3" borderId="1" xfId="0" applyFont="1" applyFill="1" applyBorder="1" applyAlignment="1">
      <alignment horizontal="center"/>
    </xf>
    <xf numFmtId="17" fontId="3" fillId="3" borderId="1" xfId="0" applyNumberFormat="1" applyFont="1" applyFill="1" applyBorder="1" applyAlignment="1">
      <alignment horizontal="center"/>
    </xf>
    <xf numFmtId="44" fontId="4" fillId="0" borderId="1" xfId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4" fontId="4" fillId="2" borderId="1" xfId="1" applyFont="1" applyFill="1" applyBorder="1" applyAlignment="1">
      <alignment horizontal="center"/>
    </xf>
    <xf numFmtId="10" fontId="4" fillId="2" borderId="1" xfId="2" applyNumberFormat="1" applyFont="1" applyFill="1" applyBorder="1" applyAlignment="1">
      <alignment horizontal="center"/>
    </xf>
    <xf numFmtId="9" fontId="4" fillId="0" borderId="1" xfId="2" applyFont="1" applyBorder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4" fontId="0" fillId="0" borderId="0" xfId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" fontId="0" fillId="0" borderId="0" xfId="1" applyNumberFormat="1" applyFont="1" applyAlignment="1">
      <alignment horizontal="center" vertical="center"/>
    </xf>
    <xf numFmtId="0" fontId="1" fillId="0" borderId="0" xfId="3" applyAlignment="1">
      <alignment vertical="center"/>
    </xf>
    <xf numFmtId="0" fontId="7" fillId="0" borderId="0" xfId="3" applyFont="1" applyAlignment="1">
      <alignment vertical="center"/>
    </xf>
    <xf numFmtId="0" fontId="1" fillId="5" borderId="0" xfId="3" applyFill="1" applyAlignment="1">
      <alignment vertical="center"/>
    </xf>
    <xf numFmtId="0" fontId="1" fillId="6" borderId="0" xfId="3" applyFill="1" applyAlignment="1">
      <alignment vertical="center"/>
    </xf>
    <xf numFmtId="0" fontId="1" fillId="6" borderId="0" xfId="3" applyFill="1"/>
    <xf numFmtId="0" fontId="1" fillId="6" borderId="2" xfId="3" applyFill="1" applyBorder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0" fillId="5" borderId="0" xfId="0" applyFill="1" applyAlignment="1">
      <alignment vertical="center"/>
    </xf>
    <xf numFmtId="0" fontId="0" fillId="7" borderId="0" xfId="0" applyFill="1" applyAlignment="1">
      <alignment vertical="center"/>
    </xf>
    <xf numFmtId="0" fontId="8" fillId="6" borderId="0" xfId="0" applyFont="1" applyFill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10" fillId="8" borderId="0" xfId="0" applyFont="1" applyFill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4" fontId="6" fillId="0" borderId="3" xfId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44" fontId="6" fillId="0" borderId="3" xfId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4" fontId="6" fillId="0" borderId="3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/>
    </xf>
  </cellXfs>
  <cellStyles count="4">
    <cellStyle name="Moeda" xfId="1" builtinId="4"/>
    <cellStyle name="Normal" xfId="0" builtinId="0"/>
    <cellStyle name="Normal 5" xfId="3" xr:uid="{70535315-50C5-4E2B-9590-1D14D046CB18}"/>
    <cellStyle name="Porcentagem" xfId="2" builtinId="5"/>
  </cellStyles>
  <dxfs count="11"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rgb="FF10622F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10622F"/>
      <color rgb="FF070F62"/>
      <color rgb="FF2073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100" b="1"/>
              <a:t>ACOMPANHAMENTO MENSAL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Auxiliar!$I$4</c:f>
              <c:strCache>
                <c:ptCount val="1"/>
                <c:pt idx="0">
                  <c:v>VALOR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Auxiliar!$G$5:$G$16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Auxiliar!$I$5:$I$16</c:f>
              <c:numCache>
                <c:formatCode>_("R$"* #,##0.00_);_("R$"* \(#,##0.00\);_("R$"* "-"??_);_(@_)</c:formatCode>
                <c:ptCount val="12"/>
                <c:pt idx="0">
                  <c:v>815</c:v>
                </c:pt>
                <c:pt idx="1">
                  <c:v>846</c:v>
                </c:pt>
                <c:pt idx="2">
                  <c:v>1210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88-49C8-A4A6-E30C510F5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4011663"/>
        <c:axId val="1264003503"/>
      </c:barChart>
      <c:lineChart>
        <c:grouping val="standard"/>
        <c:varyColors val="0"/>
        <c:ser>
          <c:idx val="0"/>
          <c:order val="0"/>
          <c:tx>
            <c:strRef>
              <c:f>Auxiliar!$H$4</c:f>
              <c:strCache>
                <c:ptCount val="1"/>
                <c:pt idx="0">
                  <c:v>QTD </c:v>
                </c:pt>
              </c:strCache>
            </c:strRef>
          </c:tx>
          <c:spPr>
            <a:ln w="2222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noFill/>
              </a:ln>
              <a:effectLst/>
            </c:spPr>
          </c:marker>
          <c:cat>
            <c:strRef>
              <c:f>Auxiliar!$G$5:$G$16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Auxiliar!$H$5:$H$16</c:f>
              <c:numCache>
                <c:formatCode>General</c:formatCode>
                <c:ptCount val="12"/>
                <c:pt idx="0">
                  <c:v>168</c:v>
                </c:pt>
                <c:pt idx="1">
                  <c:v>170</c:v>
                </c:pt>
                <c:pt idx="2">
                  <c:v>246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788-49C8-A4A6-E30C510F5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2745887"/>
        <c:axId val="1122743967"/>
      </c:lineChart>
      <c:catAx>
        <c:axId val="12640116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4003503"/>
        <c:crosses val="autoZero"/>
        <c:auto val="1"/>
        <c:lblAlgn val="ctr"/>
        <c:lblOffset val="100"/>
        <c:noMultiLvlLbl val="0"/>
      </c:catAx>
      <c:valAx>
        <c:axId val="1264003503"/>
        <c:scaling>
          <c:orientation val="minMax"/>
        </c:scaling>
        <c:delete val="0"/>
        <c:axPos val="l"/>
        <c:numFmt formatCode="_(&quot;R$&quot;* #,##0.00_);_(&quot;R$&quot;* \(#,##0.00\);_(&quot;R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4011663"/>
        <c:crosses val="autoZero"/>
        <c:crossBetween val="between"/>
      </c:valAx>
      <c:valAx>
        <c:axId val="1122743967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2745887"/>
        <c:crosses val="max"/>
        <c:crossBetween val="between"/>
      </c:valAx>
      <c:catAx>
        <c:axId val="112274588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2274396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6792195975503064"/>
          <c:y val="4.7711054269345056E-2"/>
          <c:w val="0.22756477222525401"/>
          <c:h val="0.116252642304685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3"/>
      </a:solidFill>
      <a:round/>
    </a:ln>
    <a:effectLst/>
  </c:spPr>
  <c:txPr>
    <a:bodyPr/>
    <a:lstStyle/>
    <a:p>
      <a:pPr>
        <a:defRPr>
          <a:solidFill>
            <a:schemeClr val="tx1">
              <a:lumMod val="95000"/>
              <a:lumOff val="5000"/>
            </a:schemeClr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B&#212;NUS!A1"/><Relationship Id="rId2" Type="http://schemas.openxmlformats.org/officeDocument/2006/relationships/hyperlink" Target="#'BASE DADOS'!A1"/><Relationship Id="rId1" Type="http://schemas.openxmlformats.org/officeDocument/2006/relationships/chart" Target="../charts/chart1.xml"/><Relationship Id="rId4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s://maxplanilhas.com.br/formulario-de-planilhas-personalizadas/" TargetMode="External"/><Relationship Id="rId3" Type="http://schemas.openxmlformats.org/officeDocument/2006/relationships/image" Target="../media/image3.svg"/><Relationship Id="rId7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hyperlink" Target="#'BASE DADOS'!A1"/><Relationship Id="rId6" Type="http://schemas.openxmlformats.org/officeDocument/2006/relationships/image" Target="../media/image4.png"/><Relationship Id="rId5" Type="http://schemas.openxmlformats.org/officeDocument/2006/relationships/hyperlink" Target="https://maxplanilhas.com.br/loja-completa/" TargetMode="External"/><Relationship Id="rId10" Type="http://schemas.openxmlformats.org/officeDocument/2006/relationships/image" Target="../media/image7.png"/><Relationship Id="rId4" Type="http://schemas.openxmlformats.org/officeDocument/2006/relationships/image" Target="../media/image1.jpeg"/><Relationship Id="rId9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809625</xdr:colOff>
      <xdr:row>5</xdr:row>
      <xdr:rowOff>38101</xdr:rowOff>
    </xdr:from>
    <xdr:to>
      <xdr:col>8</xdr:col>
      <xdr:colOff>0</xdr:colOff>
      <xdr:row>12</xdr:row>
      <xdr:rowOff>149475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E23693F-09ED-C160-BEE6-F518BF2A28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66674</xdr:colOff>
      <xdr:row>0</xdr:row>
      <xdr:rowOff>39787</xdr:rowOff>
    </xdr:from>
    <xdr:to>
      <xdr:col>5</xdr:col>
      <xdr:colOff>390525</xdr:colOff>
      <xdr:row>0</xdr:row>
      <xdr:rowOff>399787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6DBDCBFA-2CAF-4903-B691-3533D50E31F5}"/>
            </a:ext>
          </a:extLst>
        </xdr:cNvPr>
        <xdr:cNvSpPr txBox="1"/>
      </xdr:nvSpPr>
      <xdr:spPr>
        <a:xfrm>
          <a:off x="1047749" y="39787"/>
          <a:ext cx="3781426" cy="360000"/>
        </a:xfrm>
        <a:prstGeom prst="rect">
          <a:avLst/>
        </a:prstGeom>
        <a:solidFill>
          <a:srgbClr val="10622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>
              <a:solidFill>
                <a:schemeClr val="bg1"/>
              </a:solidFill>
            </a:rPr>
            <a:t>PLANILHA CONTROLE ABASTECIMENTO</a:t>
          </a:r>
        </a:p>
      </xdr:txBody>
    </xdr:sp>
    <xdr:clientData/>
  </xdr:twoCellAnchor>
  <xdr:twoCellAnchor editAs="absolute">
    <xdr:from>
      <xdr:col>1</xdr:col>
      <xdr:colOff>0</xdr:colOff>
      <xdr:row>2</xdr:row>
      <xdr:rowOff>0</xdr:rowOff>
    </xdr:from>
    <xdr:to>
      <xdr:col>2</xdr:col>
      <xdr:colOff>219075</xdr:colOff>
      <xdr:row>3</xdr:row>
      <xdr:rowOff>4350</xdr:rowOff>
    </xdr:to>
    <xdr:sp macro="" textlink="">
      <xdr:nvSpPr>
        <xdr:cNvPr id="7" name="Retângulo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D716D4A-A4C0-4872-B9A0-261C2BC15B73}"/>
            </a:ext>
          </a:extLst>
        </xdr:cNvPr>
        <xdr:cNvSpPr/>
      </xdr:nvSpPr>
      <xdr:spPr>
        <a:xfrm>
          <a:off x="57150" y="476250"/>
          <a:ext cx="1143000" cy="252000"/>
        </a:xfrm>
        <a:prstGeom prst="rect">
          <a:avLst/>
        </a:prstGeom>
        <a:solidFill>
          <a:srgbClr val="070F6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bg1"/>
              </a:solidFill>
            </a:rPr>
            <a:t>LANÇAMENTOS</a:t>
          </a:r>
        </a:p>
      </xdr:txBody>
    </xdr:sp>
    <xdr:clientData/>
  </xdr:twoCellAnchor>
  <xdr:twoCellAnchor editAs="absolute">
    <xdr:from>
      <xdr:col>5</xdr:col>
      <xdr:colOff>457198</xdr:colOff>
      <xdr:row>0</xdr:row>
      <xdr:rowOff>39787</xdr:rowOff>
    </xdr:from>
    <xdr:to>
      <xdr:col>11</xdr:col>
      <xdr:colOff>73798</xdr:colOff>
      <xdr:row>0</xdr:row>
      <xdr:rowOff>399787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528D9E90-5835-4C51-8293-61E1D73B8517}"/>
            </a:ext>
          </a:extLst>
        </xdr:cNvPr>
        <xdr:cNvSpPr txBox="1"/>
      </xdr:nvSpPr>
      <xdr:spPr>
        <a:xfrm>
          <a:off x="4895848" y="39787"/>
          <a:ext cx="396000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LANÇAMENTO DE ABASTECIMENTOS</a:t>
          </a:r>
          <a:endParaRPr lang="pt-BR" sz="1600">
            <a:effectLst/>
          </a:endParaRPr>
        </a:p>
      </xdr:txBody>
    </xdr:sp>
    <xdr:clientData/>
  </xdr:twoCellAnchor>
  <xdr:twoCellAnchor editAs="absolute">
    <xdr:from>
      <xdr:col>2</xdr:col>
      <xdr:colOff>219075</xdr:colOff>
      <xdr:row>2</xdr:row>
      <xdr:rowOff>0</xdr:rowOff>
    </xdr:from>
    <xdr:to>
      <xdr:col>3</xdr:col>
      <xdr:colOff>752475</xdr:colOff>
      <xdr:row>3</xdr:row>
      <xdr:rowOff>4350</xdr:rowOff>
    </xdr:to>
    <xdr:sp macro="" textlink="">
      <xdr:nvSpPr>
        <xdr:cNvPr id="9" name="Retângulo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BAD4A6A-6E26-4906-89F0-B55E56E4114D}"/>
            </a:ext>
          </a:extLst>
        </xdr:cNvPr>
        <xdr:cNvSpPr/>
      </xdr:nvSpPr>
      <xdr:spPr>
        <a:xfrm>
          <a:off x="1200150" y="476250"/>
          <a:ext cx="1143000" cy="252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tx1"/>
              </a:solidFill>
            </a:rPr>
            <a:t>BÔNUS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881979</xdr:colOff>
      <xdr:row>0</xdr:row>
      <xdr:rowOff>432000</xdr:rowOff>
    </xdr:to>
    <xdr:pic>
      <xdr:nvPicPr>
        <xdr:cNvPr id="21" name="Imagem 20">
          <a:extLst>
            <a:ext uri="{FF2B5EF4-FFF2-40B4-BE49-F238E27FC236}">
              <a16:creationId xmlns:a16="http://schemas.microsoft.com/office/drawing/2014/main" id="{CFF0357F-BAC0-4353-8BD9-C1E781601F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600" b="29400"/>
        <a:stretch/>
      </xdr:blipFill>
      <xdr:spPr>
        <a:xfrm>
          <a:off x="0" y="0"/>
          <a:ext cx="939129" cy="4320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9524</xdr:colOff>
      <xdr:row>5</xdr:row>
      <xdr:rowOff>38099</xdr:rowOff>
    </xdr:from>
    <xdr:to>
      <xdr:col>3</xdr:col>
      <xdr:colOff>752474</xdr:colOff>
      <xdr:row>7</xdr:row>
      <xdr:rowOff>120899</xdr:rowOff>
    </xdr:to>
    <xdr:grpSp>
      <xdr:nvGrpSpPr>
        <xdr:cNvPr id="22" name="Agrupar 21">
          <a:extLst>
            <a:ext uri="{FF2B5EF4-FFF2-40B4-BE49-F238E27FC236}">
              <a16:creationId xmlns:a16="http://schemas.microsoft.com/office/drawing/2014/main" id="{50C48021-2DD3-43D1-B380-2E13C8D88880}"/>
            </a:ext>
          </a:extLst>
        </xdr:cNvPr>
        <xdr:cNvGrpSpPr/>
      </xdr:nvGrpSpPr>
      <xdr:grpSpPr>
        <a:xfrm>
          <a:off x="66674" y="857249"/>
          <a:ext cx="2276475" cy="540000"/>
          <a:chOff x="104774" y="819149"/>
          <a:chExt cx="2276475" cy="540000"/>
        </a:xfrm>
      </xdr:grpSpPr>
      <xdr:sp macro="" textlink="">
        <xdr:nvSpPr>
          <xdr:cNvPr id="23" name="Retângulo 22">
            <a:extLst>
              <a:ext uri="{FF2B5EF4-FFF2-40B4-BE49-F238E27FC236}">
                <a16:creationId xmlns:a16="http://schemas.microsoft.com/office/drawing/2014/main" id="{91AC11A5-F76C-4EDE-B49F-795C3598F866}"/>
              </a:ext>
            </a:extLst>
          </xdr:cNvPr>
          <xdr:cNvSpPr/>
        </xdr:nvSpPr>
        <xdr:spPr>
          <a:xfrm>
            <a:off x="104774" y="819149"/>
            <a:ext cx="2276475" cy="540000"/>
          </a:xfrm>
          <a:prstGeom prst="rect">
            <a:avLst/>
          </a:prstGeom>
          <a:solidFill>
            <a:schemeClr val="bg1"/>
          </a:solidFill>
          <a:ln w="12700">
            <a:solidFill>
              <a:schemeClr val="accent3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900" b="1">
                <a:solidFill>
                  <a:sysClr val="windowText" lastClr="000000"/>
                </a:solidFill>
              </a:rPr>
              <a:t>VALOR TOTAL ABASTECIDO</a:t>
            </a:r>
          </a:p>
        </xdr:txBody>
      </xdr:sp>
      <xdr:sp macro="" textlink="Auxiliar!C4">
        <xdr:nvSpPr>
          <xdr:cNvPr id="24" name="Retângulo 23">
            <a:extLst>
              <a:ext uri="{FF2B5EF4-FFF2-40B4-BE49-F238E27FC236}">
                <a16:creationId xmlns:a16="http://schemas.microsoft.com/office/drawing/2014/main" id="{8C22237A-4E96-464E-F0FF-9A6CCAC9692D}"/>
              </a:ext>
            </a:extLst>
          </xdr:cNvPr>
          <xdr:cNvSpPr/>
        </xdr:nvSpPr>
        <xdr:spPr>
          <a:xfrm>
            <a:off x="171449" y="1038225"/>
            <a:ext cx="2143125" cy="295275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702792B2-69B3-420D-A3EA-04CC4BD2A81E}" type="TxLink">
              <a:rPr lang="en-US" sz="1400" b="1" i="0" u="none" strike="noStrike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pPr algn="ctr"/>
              <a:t> R$ 2.871,00 </a:t>
            </a:fld>
            <a:endParaRPr lang="en-US" sz="14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</a:endParaRPr>
          </a:p>
        </xdr:txBody>
      </xdr:sp>
    </xdr:grpSp>
    <xdr:clientData/>
  </xdr:twoCellAnchor>
  <xdr:twoCellAnchor editAs="oneCell">
    <xdr:from>
      <xdr:col>1</xdr:col>
      <xdr:colOff>9524</xdr:colOff>
      <xdr:row>7</xdr:row>
      <xdr:rowOff>166686</xdr:rowOff>
    </xdr:from>
    <xdr:to>
      <xdr:col>3</xdr:col>
      <xdr:colOff>752474</xdr:colOff>
      <xdr:row>10</xdr:row>
      <xdr:rowOff>20886</xdr:rowOff>
    </xdr:to>
    <xdr:grpSp>
      <xdr:nvGrpSpPr>
        <xdr:cNvPr id="25" name="Agrupar 24">
          <a:extLst>
            <a:ext uri="{FF2B5EF4-FFF2-40B4-BE49-F238E27FC236}">
              <a16:creationId xmlns:a16="http://schemas.microsoft.com/office/drawing/2014/main" id="{279E2F4D-9DCA-42FF-A00E-B74F5430B86C}"/>
            </a:ext>
          </a:extLst>
        </xdr:cNvPr>
        <xdr:cNvGrpSpPr/>
      </xdr:nvGrpSpPr>
      <xdr:grpSpPr>
        <a:xfrm>
          <a:off x="66674" y="1443036"/>
          <a:ext cx="2276475" cy="540000"/>
          <a:chOff x="104774" y="1423987"/>
          <a:chExt cx="2276475" cy="540000"/>
        </a:xfrm>
      </xdr:grpSpPr>
      <xdr:sp macro="" textlink="">
        <xdr:nvSpPr>
          <xdr:cNvPr id="26" name="Retângulo 25">
            <a:extLst>
              <a:ext uri="{FF2B5EF4-FFF2-40B4-BE49-F238E27FC236}">
                <a16:creationId xmlns:a16="http://schemas.microsoft.com/office/drawing/2014/main" id="{529CE68D-37E7-04BA-34B3-F0188F7C3243}"/>
              </a:ext>
            </a:extLst>
          </xdr:cNvPr>
          <xdr:cNvSpPr/>
        </xdr:nvSpPr>
        <xdr:spPr>
          <a:xfrm>
            <a:off x="104774" y="1423987"/>
            <a:ext cx="2276475" cy="540000"/>
          </a:xfrm>
          <a:prstGeom prst="rect">
            <a:avLst/>
          </a:prstGeom>
          <a:solidFill>
            <a:schemeClr val="bg1"/>
          </a:solidFill>
          <a:ln w="12700">
            <a:solidFill>
              <a:schemeClr val="accent3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900" b="1">
                <a:solidFill>
                  <a:sysClr val="windowText" lastClr="000000"/>
                </a:solidFill>
              </a:rPr>
              <a:t>QTD LITROS ABASTECIDO</a:t>
            </a:r>
          </a:p>
        </xdr:txBody>
      </xdr:sp>
      <xdr:sp macro="" textlink="Auxiliar!C6">
        <xdr:nvSpPr>
          <xdr:cNvPr id="27" name="Retângulo 26">
            <a:extLst>
              <a:ext uri="{FF2B5EF4-FFF2-40B4-BE49-F238E27FC236}">
                <a16:creationId xmlns:a16="http://schemas.microsoft.com/office/drawing/2014/main" id="{A71CD55F-BF2D-BB53-4856-D42E3B7CA131}"/>
              </a:ext>
            </a:extLst>
          </xdr:cNvPr>
          <xdr:cNvSpPr/>
        </xdr:nvSpPr>
        <xdr:spPr>
          <a:xfrm>
            <a:off x="171449" y="1638300"/>
            <a:ext cx="2143125" cy="295275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66717EAE-20F4-4928-939C-DC145555B8DB}" type="TxLink">
              <a:rPr lang="en-US" sz="1400" b="1" i="0" u="none" strike="noStrike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pPr algn="ctr"/>
              <a:t>584</a:t>
            </a:fld>
            <a:endParaRPr lang="en-US" sz="14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</a:endParaRPr>
          </a:p>
        </xdr:txBody>
      </xdr:sp>
    </xdr:grpSp>
    <xdr:clientData/>
  </xdr:twoCellAnchor>
  <xdr:twoCellAnchor editAs="oneCell">
    <xdr:from>
      <xdr:col>1</xdr:col>
      <xdr:colOff>9524</xdr:colOff>
      <xdr:row>10</xdr:row>
      <xdr:rowOff>66674</xdr:rowOff>
    </xdr:from>
    <xdr:to>
      <xdr:col>3</xdr:col>
      <xdr:colOff>752474</xdr:colOff>
      <xdr:row>12</xdr:row>
      <xdr:rowOff>149474</xdr:rowOff>
    </xdr:to>
    <xdr:grpSp>
      <xdr:nvGrpSpPr>
        <xdr:cNvPr id="28" name="Agrupar 27">
          <a:extLst>
            <a:ext uri="{FF2B5EF4-FFF2-40B4-BE49-F238E27FC236}">
              <a16:creationId xmlns:a16="http://schemas.microsoft.com/office/drawing/2014/main" id="{CCF0375F-76EA-4DA7-BF19-9790F6B90677}"/>
            </a:ext>
          </a:extLst>
        </xdr:cNvPr>
        <xdr:cNvGrpSpPr/>
      </xdr:nvGrpSpPr>
      <xdr:grpSpPr>
        <a:xfrm>
          <a:off x="66674" y="2028824"/>
          <a:ext cx="2276475" cy="540000"/>
          <a:chOff x="333374" y="1990724"/>
          <a:chExt cx="2276475" cy="540000"/>
        </a:xfrm>
      </xdr:grpSpPr>
      <xdr:sp macro="" textlink="">
        <xdr:nvSpPr>
          <xdr:cNvPr id="29" name="Retângulo 28">
            <a:extLst>
              <a:ext uri="{FF2B5EF4-FFF2-40B4-BE49-F238E27FC236}">
                <a16:creationId xmlns:a16="http://schemas.microsoft.com/office/drawing/2014/main" id="{8989256B-F761-1A11-000E-8B8622E9DE2A}"/>
              </a:ext>
            </a:extLst>
          </xdr:cNvPr>
          <xdr:cNvSpPr/>
        </xdr:nvSpPr>
        <xdr:spPr>
          <a:xfrm>
            <a:off x="333374" y="1990724"/>
            <a:ext cx="2276475" cy="540000"/>
          </a:xfrm>
          <a:prstGeom prst="rect">
            <a:avLst/>
          </a:prstGeom>
          <a:solidFill>
            <a:schemeClr val="bg1"/>
          </a:solidFill>
          <a:ln w="12700">
            <a:solidFill>
              <a:schemeClr val="accent3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900" b="1">
                <a:solidFill>
                  <a:sysClr val="windowText" lastClr="000000"/>
                </a:solidFill>
              </a:rPr>
              <a:t>VALOR MÉDIO POR LITRO</a:t>
            </a:r>
          </a:p>
        </xdr:txBody>
      </xdr:sp>
      <xdr:sp macro="" textlink="Auxiliar!C8">
        <xdr:nvSpPr>
          <xdr:cNvPr id="30" name="Retângulo 29">
            <a:extLst>
              <a:ext uri="{FF2B5EF4-FFF2-40B4-BE49-F238E27FC236}">
                <a16:creationId xmlns:a16="http://schemas.microsoft.com/office/drawing/2014/main" id="{FA204F4A-4D1E-E8C3-A335-B3AA9C1B87B1}"/>
              </a:ext>
            </a:extLst>
          </xdr:cNvPr>
          <xdr:cNvSpPr/>
        </xdr:nvSpPr>
        <xdr:spPr>
          <a:xfrm>
            <a:off x="400049" y="2209800"/>
            <a:ext cx="2143125" cy="295275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84B59446-D48C-4865-A29E-A230CE097862}" type="TxLink">
              <a:rPr lang="en-US" sz="1400" b="1" i="0" u="none" strike="noStrike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pPr algn="ctr"/>
              <a:t> R$ 4,92 </a:t>
            </a:fld>
            <a:endParaRPr lang="en-US" sz="14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380999</xdr:colOff>
      <xdr:row>0</xdr:row>
      <xdr:rowOff>39787</xdr:rowOff>
    </xdr:from>
    <xdr:to>
      <xdr:col>8</xdr:col>
      <xdr:colOff>504825</xdr:colOff>
      <xdr:row>0</xdr:row>
      <xdr:rowOff>399787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7ACD71B6-48CB-416F-BE27-494E3195B64E}"/>
            </a:ext>
          </a:extLst>
        </xdr:cNvPr>
        <xdr:cNvSpPr txBox="1"/>
      </xdr:nvSpPr>
      <xdr:spPr>
        <a:xfrm>
          <a:off x="1047749" y="39787"/>
          <a:ext cx="3781426" cy="360000"/>
        </a:xfrm>
        <a:prstGeom prst="rect">
          <a:avLst/>
        </a:prstGeom>
        <a:solidFill>
          <a:srgbClr val="10622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>
              <a:solidFill>
                <a:schemeClr val="bg1"/>
              </a:solidFill>
            </a:rPr>
            <a:t>PLANILHA </a:t>
          </a:r>
          <a:r>
            <a:rPr lang="pt-BR" sz="1600" b="1" baseline="0">
              <a:solidFill>
                <a:schemeClr val="bg1"/>
              </a:solidFill>
            </a:rPr>
            <a:t>CONTROLE ABASTECIMENTO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8</xdr:col>
      <xdr:colOff>571499</xdr:colOff>
      <xdr:row>0</xdr:row>
      <xdr:rowOff>39787</xdr:rowOff>
    </xdr:from>
    <xdr:to>
      <xdr:col>16</xdr:col>
      <xdr:colOff>457200</xdr:colOff>
      <xdr:row>0</xdr:row>
      <xdr:rowOff>399787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7A162953-14F6-4F58-898E-4CCCE14201DB}"/>
            </a:ext>
          </a:extLst>
        </xdr:cNvPr>
        <xdr:cNvSpPr txBox="1"/>
      </xdr:nvSpPr>
      <xdr:spPr>
        <a:xfrm>
          <a:off x="4895849" y="39787"/>
          <a:ext cx="3724276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BÔNUS E INFORMAÇÕES ADICIONAIS</a:t>
          </a:r>
          <a:endParaRPr lang="pt-BR" sz="1600">
            <a:effectLst/>
          </a:endParaRPr>
        </a:p>
      </xdr:txBody>
    </xdr:sp>
    <xdr:clientData/>
  </xdr:twoCellAnchor>
  <xdr:twoCellAnchor editAs="absolute">
    <xdr:from>
      <xdr:col>19</xdr:col>
      <xdr:colOff>602042</xdr:colOff>
      <xdr:row>0</xdr:row>
      <xdr:rowOff>39787</xdr:rowOff>
    </xdr:from>
    <xdr:to>
      <xdr:col>21</xdr:col>
      <xdr:colOff>392493</xdr:colOff>
      <xdr:row>0</xdr:row>
      <xdr:rowOff>399787</xdr:rowOff>
    </xdr:to>
    <xdr:sp macro="" textlink="">
      <xdr:nvSpPr>
        <xdr:cNvPr id="4" name="CaixaDeText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E93287-569A-4DCA-8380-C39FE3227438}"/>
            </a:ext>
          </a:extLst>
        </xdr:cNvPr>
        <xdr:cNvSpPr txBox="1"/>
      </xdr:nvSpPr>
      <xdr:spPr>
        <a:xfrm>
          <a:off x="10565192" y="39787"/>
          <a:ext cx="1009651" cy="3600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pt-BR" sz="1100" b="1"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VOLTAR</a:t>
          </a:r>
          <a:endParaRPr lang="pt-BR" sz="11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absolute">
    <xdr:from>
      <xdr:col>20</xdr:col>
      <xdr:colOff>9525</xdr:colOff>
      <xdr:row>0</xdr:row>
      <xdr:rowOff>57150</xdr:rowOff>
    </xdr:from>
    <xdr:to>
      <xdr:col>20</xdr:col>
      <xdr:colOff>369525</xdr:colOff>
      <xdr:row>0</xdr:row>
      <xdr:rowOff>417150</xdr:rowOff>
    </xdr:to>
    <xdr:pic>
      <xdr:nvPicPr>
        <xdr:cNvPr id="5" name="Gráfico 4" descr="Setas de Divisão com preenchimento sólido">
          <a:extLst>
            <a:ext uri="{FF2B5EF4-FFF2-40B4-BE49-F238E27FC236}">
              <a16:creationId xmlns:a16="http://schemas.microsoft.com/office/drawing/2014/main" id="{4E7C1BF3-7A39-4CBF-8CAC-30426CA6D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0582275" y="57150"/>
          <a:ext cx="360000" cy="36000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272379</xdr:colOff>
      <xdr:row>0</xdr:row>
      <xdr:rowOff>432000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E63CAE4D-28D9-4F77-B5BA-15AB859FD4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600" b="29400"/>
        <a:stretch/>
      </xdr:blipFill>
      <xdr:spPr>
        <a:xfrm>
          <a:off x="0" y="0"/>
          <a:ext cx="939129" cy="432000"/>
        </a:xfrm>
        <a:prstGeom prst="rect">
          <a:avLst/>
        </a:prstGeom>
      </xdr:spPr>
    </xdr:pic>
    <xdr:clientData/>
  </xdr:twoCellAnchor>
  <xdr:twoCellAnchor editAs="absolute">
    <xdr:from>
      <xdr:col>1</xdr:col>
      <xdr:colOff>19050</xdr:colOff>
      <xdr:row>2</xdr:row>
      <xdr:rowOff>69348</xdr:rowOff>
    </xdr:from>
    <xdr:to>
      <xdr:col>10</xdr:col>
      <xdr:colOff>552450</xdr:colOff>
      <xdr:row>17</xdr:row>
      <xdr:rowOff>161925</xdr:rowOff>
    </xdr:to>
    <xdr:grpSp>
      <xdr:nvGrpSpPr>
        <xdr:cNvPr id="16" name="Agrupar 15">
          <a:extLst>
            <a:ext uri="{FF2B5EF4-FFF2-40B4-BE49-F238E27FC236}">
              <a16:creationId xmlns:a16="http://schemas.microsoft.com/office/drawing/2014/main" id="{C97D3592-A574-A55B-54DC-2AC1ADF2AF12}"/>
            </a:ext>
          </a:extLst>
        </xdr:cNvPr>
        <xdr:cNvGrpSpPr/>
      </xdr:nvGrpSpPr>
      <xdr:grpSpPr>
        <a:xfrm>
          <a:off x="76200" y="564648"/>
          <a:ext cx="6019800" cy="3521577"/>
          <a:chOff x="76200" y="564648"/>
          <a:chExt cx="6019800" cy="3521577"/>
        </a:xfrm>
      </xdr:grpSpPr>
      <xdr:sp macro="" textlink="">
        <xdr:nvSpPr>
          <xdr:cNvPr id="7" name="Retângulo 6">
            <a:extLst>
              <a:ext uri="{FF2B5EF4-FFF2-40B4-BE49-F238E27FC236}">
                <a16:creationId xmlns:a16="http://schemas.microsoft.com/office/drawing/2014/main" id="{4B12896F-AF7A-4CA7-AA32-EDC10AEBC586}"/>
              </a:ext>
            </a:extLst>
          </xdr:cNvPr>
          <xdr:cNvSpPr/>
        </xdr:nvSpPr>
        <xdr:spPr>
          <a:xfrm>
            <a:off x="981585" y="564648"/>
            <a:ext cx="4228081" cy="530658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>
            <a:solidFill>
              <a:srgbClr val="070F62"/>
            </a:solidFill>
          </a:ln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pt-BR" sz="2800" b="1" cap="none" spc="0">
                <a:ln w="0"/>
                <a:solidFill>
                  <a:srgbClr val="00206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DESCONTO PLANILHA LOJA</a:t>
            </a:r>
          </a:p>
        </xdr:txBody>
      </xdr:sp>
      <xdr:sp macro="" textlink="">
        <xdr:nvSpPr>
          <xdr:cNvPr id="8" name="Retângulo 7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748AB96C-B9EF-4C2A-8BD3-8419FB38A482}"/>
              </a:ext>
            </a:extLst>
          </xdr:cNvPr>
          <xdr:cNvSpPr/>
        </xdr:nvSpPr>
        <xdr:spPr>
          <a:xfrm>
            <a:off x="76200" y="1152525"/>
            <a:ext cx="6019800" cy="2933700"/>
          </a:xfrm>
          <a:prstGeom prst="rect">
            <a:avLst/>
          </a:prstGeom>
          <a:noFill/>
          <a:ln w="12700">
            <a:solidFill>
              <a:schemeClr val="accent3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pic>
        <xdr:nvPicPr>
          <xdr:cNvPr id="11" name="Imagem 10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53DDEFAF-6968-405F-858D-A1F6415923D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3350" y="1200150"/>
            <a:ext cx="2857143" cy="2857143"/>
          </a:xfrm>
          <a:prstGeom prst="rect">
            <a:avLst/>
          </a:prstGeom>
          <a:ln>
            <a:noFill/>
          </a:ln>
        </xdr:spPr>
      </xdr:pic>
      <xdr:pic>
        <xdr:nvPicPr>
          <xdr:cNvPr id="12" name="Imagem 11">
            <a:extLst>
              <a:ext uri="{FF2B5EF4-FFF2-40B4-BE49-F238E27FC236}">
                <a16:creationId xmlns:a16="http://schemas.microsoft.com/office/drawing/2014/main" id="{2F9DD6BD-6A44-4034-AA72-C1D10E3BEFA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204350" y="1200150"/>
            <a:ext cx="2857143" cy="2857143"/>
          </a:xfrm>
          <a:prstGeom prst="rect">
            <a:avLst/>
          </a:prstGeom>
          <a:ln>
            <a:noFill/>
          </a:ln>
        </xdr:spPr>
      </xdr:pic>
    </xdr:grpSp>
    <xdr:clientData/>
  </xdr:twoCellAnchor>
  <xdr:twoCellAnchor editAs="absolute">
    <xdr:from>
      <xdr:col>13</xdr:col>
      <xdr:colOff>19050</xdr:colOff>
      <xdr:row>2</xdr:row>
      <xdr:rowOff>69348</xdr:rowOff>
    </xdr:from>
    <xdr:to>
      <xdr:col>23</xdr:col>
      <xdr:colOff>0</xdr:colOff>
      <xdr:row>17</xdr:row>
      <xdr:rowOff>161925</xdr:rowOff>
    </xdr:to>
    <xdr:grpSp>
      <xdr:nvGrpSpPr>
        <xdr:cNvPr id="15" name="Agrupar 14">
          <a:extLst>
            <a:ext uri="{FF2B5EF4-FFF2-40B4-BE49-F238E27FC236}">
              <a16:creationId xmlns:a16="http://schemas.microsoft.com/office/drawing/2014/main" id="{1EF3DFDD-F092-4839-8C8A-E89E6E0EFE0A}"/>
            </a:ext>
          </a:extLst>
        </xdr:cNvPr>
        <xdr:cNvGrpSpPr/>
      </xdr:nvGrpSpPr>
      <xdr:grpSpPr>
        <a:xfrm>
          <a:off x="6381750" y="564648"/>
          <a:ext cx="6019800" cy="3521577"/>
          <a:chOff x="6381750" y="564648"/>
          <a:chExt cx="6019800" cy="3521577"/>
        </a:xfrm>
      </xdr:grpSpPr>
      <xdr:sp macro="" textlink="">
        <xdr:nvSpPr>
          <xdr:cNvPr id="6" name="Retângulo 5">
            <a:extLst>
              <a:ext uri="{FF2B5EF4-FFF2-40B4-BE49-F238E27FC236}">
                <a16:creationId xmlns:a16="http://schemas.microsoft.com/office/drawing/2014/main" id="{91F347B7-F74C-4143-A0F1-C8B8D4787E3B}"/>
              </a:ext>
            </a:extLst>
          </xdr:cNvPr>
          <xdr:cNvSpPr/>
        </xdr:nvSpPr>
        <xdr:spPr>
          <a:xfrm>
            <a:off x="7256514" y="564648"/>
            <a:ext cx="4270272" cy="530658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>
            <a:solidFill>
              <a:srgbClr val="070F62"/>
            </a:solidFill>
          </a:ln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pt-BR" sz="2800" b="1" cap="none" spc="0">
                <a:ln w="0"/>
                <a:solidFill>
                  <a:srgbClr val="00206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PLANILHA PERSONALIZADA</a:t>
            </a:r>
          </a:p>
        </xdr:txBody>
      </xdr:sp>
      <xdr:sp macro="" textlink="">
        <xdr:nvSpPr>
          <xdr:cNvPr id="9" name="Retângulo 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6D405C8E-9DC0-48B6-8FCE-C41BA878D7E9}"/>
              </a:ext>
            </a:extLst>
          </xdr:cNvPr>
          <xdr:cNvSpPr/>
        </xdr:nvSpPr>
        <xdr:spPr>
          <a:xfrm>
            <a:off x="6381750" y="1152525"/>
            <a:ext cx="6019800" cy="2933700"/>
          </a:xfrm>
          <a:prstGeom prst="rect">
            <a:avLst/>
          </a:prstGeom>
          <a:noFill/>
          <a:ln w="12700">
            <a:solidFill>
              <a:schemeClr val="accent3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pic>
        <xdr:nvPicPr>
          <xdr:cNvPr id="13" name="Imagem 12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EF48E50D-17D1-4CA1-9527-F6FAFACE0FB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446800" y="1200150"/>
            <a:ext cx="2857143" cy="2857143"/>
          </a:xfrm>
          <a:prstGeom prst="rect">
            <a:avLst/>
          </a:prstGeom>
          <a:ln>
            <a:noFill/>
          </a:ln>
        </xdr:spPr>
      </xdr:pic>
      <xdr:pic>
        <xdr:nvPicPr>
          <xdr:cNvPr id="14" name="Imagem 13">
            <a:extLst>
              <a:ext uri="{FF2B5EF4-FFF2-40B4-BE49-F238E27FC236}">
                <a16:creationId xmlns:a16="http://schemas.microsoft.com/office/drawing/2014/main" id="{B0C93B4A-9827-4E78-923A-FF50C58CDE4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460650" y="1200150"/>
            <a:ext cx="2857143" cy="2857143"/>
          </a:xfrm>
          <a:prstGeom prst="rect">
            <a:avLst/>
          </a:prstGeom>
          <a:ln>
            <a:noFill/>
          </a:ln>
        </xdr:spPr>
      </xdr:pic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91040D3-38E9-4DD5-8323-8B1728FE4248}" name="Tab_Lançamentos" displayName="Tab_Lançamentos" ref="B14:J29" totalsRowShown="0" headerRowDxfId="10" dataDxfId="9">
  <autoFilter ref="B14:J29" xr:uid="{F4D13B71-1DC3-42B3-B1A6-69F4C7D20C11}"/>
  <tableColumns count="9">
    <tableColumn id="1" xr3:uid="{9F1C34A1-137C-4C23-B898-B3F552313864}" name="DATA" dataDxfId="8"/>
    <tableColumn id="2" xr3:uid="{5E151CB7-2966-475C-8B7F-F7EA1ACE0B9D}" name="MÊS" dataDxfId="7">
      <calculatedColumnFormula>IF(Tab_Lançamentos[[#This Row],[DATA]]="","",TEXT(Tab_Lançamentos[[#This Row],[DATA]],"mmm"))</calculatedColumnFormula>
    </tableColumn>
    <tableColumn id="7" xr3:uid="{C5D59D77-4C10-4E79-98F4-655E44902594}" name="VEÍCULO" dataDxfId="6"/>
    <tableColumn id="3" xr3:uid="{6892BD80-D8F5-4DFE-8977-8A0AA0FD07E3}" name="TIPO COMBUSTÍVEL" dataDxfId="5"/>
    <tableColumn id="5" xr3:uid="{01A9776E-F772-4C22-9B45-AC18ECEBF624}" name="VALOR TOTAL" dataDxfId="4" dataCellStyle="Moeda"/>
    <tableColumn id="4" xr3:uid="{84C8CB95-4630-46CB-9DB5-9DD3BC4F7A8A}" name="QTD LITROS" dataDxfId="3" dataCellStyle="Moeda"/>
    <tableColumn id="6" xr3:uid="{E8F8CA37-32D6-4945-9B09-3A03D8EE3810}" name="VALOR POR LITRO" dataDxfId="2">
      <calculatedColumnFormula>Tab_Lançamentos[[#This Row],[VALOR TOTAL]]/Tab_Lançamentos[[#This Row],[QTD LITROS]]</calculatedColumnFormula>
    </tableColumn>
    <tableColumn id="9" xr3:uid="{996E8570-C1BC-4122-B12E-F21156BBB7A9}" name="AUXILIAR LITROS" dataDxfId="1">
      <calculatedColumnFormula>SUBTOTAL(9,Tab_Lançamentos[[#This Row],[QTD LITROS]])</calculatedColumnFormula>
    </tableColumn>
    <tableColumn id="8" xr3:uid="{3BBAE4D6-CE34-4F1B-A388-3DFDB84C6F5D}" name="AUXILIAR VALOR" dataDxfId="0">
      <calculatedColumnFormula>SUBTOTAL(9,Tab_Lançamentos[[#This Row],[VALOR TOTAL]])</calculatedColumnFormula>
    </tableColumn>
  </tableColumns>
  <tableStyleInfo name="TableStyleLight18" showFirstColumn="0" showLastColumn="0" showRowStripes="0" showColumnStripes="0"/>
</table>
</file>

<file path=xl/theme/theme1.xml><?xml version="1.0" encoding="utf-8"?>
<a:theme xmlns:a="http://schemas.openxmlformats.org/drawingml/2006/main" name="Tema do Offic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5"/>
  <sheetViews>
    <sheetView showGridLines="0" workbookViewId="0">
      <selection activeCell="F20" sqref="F20"/>
    </sheetView>
  </sheetViews>
  <sheetFormatPr defaultRowHeight="15" x14ac:dyDescent="0.25"/>
  <cols>
    <col min="1" max="1" width="2.42578125" customWidth="1"/>
    <col min="2" max="2" width="8.7109375" customWidth="1"/>
    <col min="3" max="3" width="9.85546875" bestFit="1" customWidth="1"/>
    <col min="4" max="4" width="12" bestFit="1" customWidth="1"/>
    <col min="5" max="5" width="9.7109375" bestFit="1" customWidth="1"/>
    <col min="6" max="6" width="12" bestFit="1" customWidth="1"/>
    <col min="7" max="7" width="9.7109375" bestFit="1" customWidth="1"/>
    <col min="8" max="8" width="12" bestFit="1" customWidth="1"/>
    <col min="9" max="9" width="11.7109375" bestFit="1" customWidth="1"/>
    <col min="10" max="10" width="12" bestFit="1" customWidth="1"/>
  </cols>
  <sheetData>
    <row r="1" spans="2:10" ht="10.5" customHeight="1" thickBot="1" x14ac:dyDescent="0.3"/>
    <row r="2" spans="2:10" ht="18.75" thickBot="1" x14ac:dyDescent="0.3">
      <c r="B2" s="33" t="s">
        <v>6</v>
      </c>
      <c r="C2" s="33"/>
      <c r="D2" s="33"/>
      <c r="E2" s="33"/>
      <c r="F2" s="33"/>
      <c r="G2" s="33"/>
      <c r="H2" s="33"/>
      <c r="I2" s="33"/>
      <c r="J2" s="33"/>
    </row>
    <row r="3" spans="2:10" ht="15.75" thickBot="1" x14ac:dyDescent="0.3">
      <c r="B3" s="1" t="s">
        <v>0</v>
      </c>
      <c r="C3" s="1" t="s">
        <v>1</v>
      </c>
      <c r="D3" s="1" t="s">
        <v>2</v>
      </c>
      <c r="E3" s="1" t="s">
        <v>3</v>
      </c>
      <c r="F3" s="1" t="s">
        <v>2</v>
      </c>
      <c r="G3" s="1" t="s">
        <v>4</v>
      </c>
      <c r="H3" s="1" t="s">
        <v>2</v>
      </c>
      <c r="I3" s="1" t="s">
        <v>5</v>
      </c>
      <c r="J3" s="1" t="s">
        <v>2</v>
      </c>
    </row>
    <row r="4" spans="2:10" ht="15.75" thickBot="1" x14ac:dyDescent="0.3">
      <c r="B4" s="2">
        <v>43678</v>
      </c>
      <c r="C4" s="3">
        <v>3.8</v>
      </c>
      <c r="D4" s="4" t="s">
        <v>7</v>
      </c>
      <c r="E4" s="3">
        <v>2.5</v>
      </c>
      <c r="F4" s="4" t="s">
        <v>7</v>
      </c>
      <c r="G4" s="3">
        <v>4</v>
      </c>
      <c r="H4" s="4" t="s">
        <v>7</v>
      </c>
      <c r="I4" s="3">
        <v>5</v>
      </c>
      <c r="J4" s="4" t="s">
        <v>7</v>
      </c>
    </row>
    <row r="5" spans="2:10" ht="15.75" thickBot="1" x14ac:dyDescent="0.3">
      <c r="B5" s="2">
        <v>43709</v>
      </c>
      <c r="C5" s="5">
        <v>4.0999999999999996</v>
      </c>
      <c r="D5" s="6">
        <f>(C5-C4)/C4</f>
        <v>7.8947368421052586E-2</v>
      </c>
      <c r="E5" s="5">
        <v>0</v>
      </c>
      <c r="F5" s="6">
        <f>(E5-E4)/E4</f>
        <v>-1</v>
      </c>
      <c r="G5" s="5">
        <v>0</v>
      </c>
      <c r="H5" s="6">
        <f>(G5-G4)/G4</f>
        <v>-1</v>
      </c>
      <c r="I5" s="5">
        <v>0</v>
      </c>
      <c r="J5" s="6">
        <f>(I5-I4)/I4</f>
        <v>-1</v>
      </c>
    </row>
    <row r="6" spans="2:10" ht="15.75" thickBot="1" x14ac:dyDescent="0.3">
      <c r="B6" s="2">
        <v>43739</v>
      </c>
      <c r="C6" s="3">
        <v>0</v>
      </c>
      <c r="D6" s="7">
        <f t="shared" ref="D6:F15" si="0">(C6-C5)/C5</f>
        <v>-1</v>
      </c>
      <c r="E6" s="3">
        <v>0</v>
      </c>
      <c r="F6" s="4" t="e">
        <f t="shared" si="0"/>
        <v>#DIV/0!</v>
      </c>
      <c r="G6" s="3">
        <v>0</v>
      </c>
      <c r="H6" s="4" t="e">
        <f t="shared" ref="H6:J6" si="1">(G6-G5)/G5</f>
        <v>#DIV/0!</v>
      </c>
      <c r="I6" s="3">
        <v>0</v>
      </c>
      <c r="J6" s="4" t="e">
        <f t="shared" si="1"/>
        <v>#DIV/0!</v>
      </c>
    </row>
    <row r="7" spans="2:10" ht="15.75" thickBot="1" x14ac:dyDescent="0.3">
      <c r="B7" s="2">
        <v>43770</v>
      </c>
      <c r="C7" s="5">
        <v>0</v>
      </c>
      <c r="D7" s="6" t="e">
        <f t="shared" si="0"/>
        <v>#DIV/0!</v>
      </c>
      <c r="E7" s="5">
        <v>0</v>
      </c>
      <c r="F7" s="6" t="e">
        <f t="shared" si="0"/>
        <v>#DIV/0!</v>
      </c>
      <c r="G7" s="5">
        <v>0</v>
      </c>
      <c r="H7" s="6" t="e">
        <f t="shared" ref="H7:J7" si="2">(G7-G6)/G6</f>
        <v>#DIV/0!</v>
      </c>
      <c r="I7" s="5">
        <v>0</v>
      </c>
      <c r="J7" s="6" t="e">
        <f t="shared" si="2"/>
        <v>#DIV/0!</v>
      </c>
    </row>
    <row r="8" spans="2:10" ht="15.75" thickBot="1" x14ac:dyDescent="0.3">
      <c r="B8" s="2">
        <v>43800</v>
      </c>
      <c r="C8" s="3">
        <v>0</v>
      </c>
      <c r="D8" s="4" t="e">
        <f t="shared" si="0"/>
        <v>#DIV/0!</v>
      </c>
      <c r="E8" s="3">
        <v>0</v>
      </c>
      <c r="F8" s="4" t="e">
        <f t="shared" si="0"/>
        <v>#DIV/0!</v>
      </c>
      <c r="G8" s="3">
        <v>0</v>
      </c>
      <c r="H8" s="4" t="e">
        <f t="shared" ref="H8:J8" si="3">(G8-G7)/G7</f>
        <v>#DIV/0!</v>
      </c>
      <c r="I8" s="3">
        <v>0</v>
      </c>
      <c r="J8" s="4" t="e">
        <f t="shared" si="3"/>
        <v>#DIV/0!</v>
      </c>
    </row>
    <row r="9" spans="2:10" ht="15.75" thickBot="1" x14ac:dyDescent="0.3">
      <c r="B9" s="2">
        <v>43831</v>
      </c>
      <c r="C9" s="5">
        <v>0</v>
      </c>
      <c r="D9" s="6" t="e">
        <f t="shared" si="0"/>
        <v>#DIV/0!</v>
      </c>
      <c r="E9" s="5">
        <v>0</v>
      </c>
      <c r="F9" s="6" t="e">
        <f t="shared" si="0"/>
        <v>#DIV/0!</v>
      </c>
      <c r="G9" s="5">
        <v>0</v>
      </c>
      <c r="H9" s="6" t="e">
        <f t="shared" ref="H9:J9" si="4">(G9-G8)/G8</f>
        <v>#DIV/0!</v>
      </c>
      <c r="I9" s="5">
        <v>0</v>
      </c>
      <c r="J9" s="6" t="e">
        <f t="shared" si="4"/>
        <v>#DIV/0!</v>
      </c>
    </row>
    <row r="10" spans="2:10" ht="15.75" thickBot="1" x14ac:dyDescent="0.3">
      <c r="B10" s="2">
        <v>43862</v>
      </c>
      <c r="C10" s="3">
        <v>0</v>
      </c>
      <c r="D10" s="4" t="e">
        <f t="shared" si="0"/>
        <v>#DIV/0!</v>
      </c>
      <c r="E10" s="3">
        <v>0</v>
      </c>
      <c r="F10" s="4" t="e">
        <f t="shared" si="0"/>
        <v>#DIV/0!</v>
      </c>
      <c r="G10" s="3">
        <v>0</v>
      </c>
      <c r="H10" s="4" t="e">
        <f t="shared" ref="H10:J10" si="5">(G10-G9)/G9</f>
        <v>#DIV/0!</v>
      </c>
      <c r="I10" s="3">
        <v>0</v>
      </c>
      <c r="J10" s="4" t="e">
        <f t="shared" si="5"/>
        <v>#DIV/0!</v>
      </c>
    </row>
    <row r="11" spans="2:10" ht="15.75" thickBot="1" x14ac:dyDescent="0.3">
      <c r="B11" s="2">
        <v>43891</v>
      </c>
      <c r="C11" s="5">
        <v>0</v>
      </c>
      <c r="D11" s="6" t="e">
        <f t="shared" si="0"/>
        <v>#DIV/0!</v>
      </c>
      <c r="E11" s="5">
        <v>0</v>
      </c>
      <c r="F11" s="6" t="e">
        <f t="shared" si="0"/>
        <v>#DIV/0!</v>
      </c>
      <c r="G11" s="5">
        <v>0</v>
      </c>
      <c r="H11" s="6" t="e">
        <f t="shared" ref="H11:J11" si="6">(G11-G10)/G10</f>
        <v>#DIV/0!</v>
      </c>
      <c r="I11" s="5">
        <v>0</v>
      </c>
      <c r="J11" s="6" t="e">
        <f t="shared" si="6"/>
        <v>#DIV/0!</v>
      </c>
    </row>
    <row r="12" spans="2:10" ht="15.75" thickBot="1" x14ac:dyDescent="0.3">
      <c r="B12" s="2">
        <v>43922</v>
      </c>
      <c r="C12" s="3">
        <v>0</v>
      </c>
      <c r="D12" s="4" t="e">
        <f t="shared" si="0"/>
        <v>#DIV/0!</v>
      </c>
      <c r="E12" s="3">
        <v>0</v>
      </c>
      <c r="F12" s="4" t="e">
        <f t="shared" si="0"/>
        <v>#DIV/0!</v>
      </c>
      <c r="G12" s="3">
        <v>0</v>
      </c>
      <c r="H12" s="4" t="e">
        <f t="shared" ref="H12:J12" si="7">(G12-G11)/G11</f>
        <v>#DIV/0!</v>
      </c>
      <c r="I12" s="3">
        <v>0</v>
      </c>
      <c r="J12" s="4" t="e">
        <f t="shared" si="7"/>
        <v>#DIV/0!</v>
      </c>
    </row>
    <row r="13" spans="2:10" ht="15.75" thickBot="1" x14ac:dyDescent="0.3">
      <c r="B13" s="2">
        <v>43952</v>
      </c>
      <c r="C13" s="5">
        <v>0</v>
      </c>
      <c r="D13" s="6" t="e">
        <f t="shared" si="0"/>
        <v>#DIV/0!</v>
      </c>
      <c r="E13" s="5">
        <v>0</v>
      </c>
      <c r="F13" s="6" t="e">
        <f t="shared" si="0"/>
        <v>#DIV/0!</v>
      </c>
      <c r="G13" s="5">
        <v>0</v>
      </c>
      <c r="H13" s="6" t="e">
        <f t="shared" ref="H13:J13" si="8">(G13-G12)/G12</f>
        <v>#DIV/0!</v>
      </c>
      <c r="I13" s="5">
        <v>0</v>
      </c>
      <c r="J13" s="6" t="e">
        <f t="shared" si="8"/>
        <v>#DIV/0!</v>
      </c>
    </row>
    <row r="14" spans="2:10" ht="15.75" thickBot="1" x14ac:dyDescent="0.3">
      <c r="B14" s="2">
        <v>43983</v>
      </c>
      <c r="C14" s="3">
        <v>0</v>
      </c>
      <c r="D14" s="4" t="e">
        <f t="shared" si="0"/>
        <v>#DIV/0!</v>
      </c>
      <c r="E14" s="3">
        <v>0</v>
      </c>
      <c r="F14" s="4" t="e">
        <f t="shared" si="0"/>
        <v>#DIV/0!</v>
      </c>
      <c r="G14" s="3">
        <v>0</v>
      </c>
      <c r="H14" s="4" t="e">
        <f t="shared" ref="H14:J14" si="9">(G14-G13)/G13</f>
        <v>#DIV/0!</v>
      </c>
      <c r="I14" s="3">
        <v>0</v>
      </c>
      <c r="J14" s="4" t="e">
        <f t="shared" si="9"/>
        <v>#DIV/0!</v>
      </c>
    </row>
    <row r="15" spans="2:10" ht="15.75" thickBot="1" x14ac:dyDescent="0.3">
      <c r="B15" s="2">
        <v>44013</v>
      </c>
      <c r="C15" s="5">
        <v>0</v>
      </c>
      <c r="D15" s="6" t="e">
        <f t="shared" si="0"/>
        <v>#DIV/0!</v>
      </c>
      <c r="E15" s="5">
        <v>0</v>
      </c>
      <c r="F15" s="6" t="e">
        <f t="shared" si="0"/>
        <v>#DIV/0!</v>
      </c>
      <c r="G15" s="5">
        <v>0</v>
      </c>
      <c r="H15" s="6" t="e">
        <f t="shared" ref="H15:J15" si="10">(G15-G14)/G14</f>
        <v>#DIV/0!</v>
      </c>
      <c r="I15" s="5">
        <v>0</v>
      </c>
      <c r="J15" s="6" t="e">
        <f t="shared" si="10"/>
        <v>#DIV/0!</v>
      </c>
    </row>
  </sheetData>
  <mergeCells count="1">
    <mergeCell ref="B2:J2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88694-5ACF-42EB-985C-EF046A070395}">
  <dimension ref="A1:J29"/>
  <sheetViews>
    <sheetView showGridLines="0" tabSelected="1" zoomScaleNormal="100" workbookViewId="0">
      <pane ySplit="14" topLeftCell="A15" activePane="bottomLeft" state="frozen"/>
      <selection pane="bottomLeft" activeCell="Q17" sqref="Q17"/>
    </sheetView>
  </sheetViews>
  <sheetFormatPr defaultRowHeight="15" x14ac:dyDescent="0.25"/>
  <cols>
    <col min="1" max="1" width="0.85546875" customWidth="1"/>
    <col min="2" max="2" width="13.85546875" customWidth="1"/>
    <col min="4" max="4" width="22" customWidth="1"/>
    <col min="5" max="5" width="20.7109375" bestFit="1" customWidth="1"/>
    <col min="6" max="6" width="20" customWidth="1"/>
    <col min="7" max="7" width="16.28515625" customWidth="1"/>
    <col min="8" max="8" width="19.7109375" customWidth="1"/>
    <col min="9" max="9" width="18.5703125" hidden="1" customWidth="1"/>
    <col min="10" max="10" width="18.7109375" hidden="1" customWidth="1"/>
  </cols>
  <sheetData>
    <row r="1" spans="1:10" s="19" customFormat="1" ht="35.1" customHeight="1" x14ac:dyDescent="0.25">
      <c r="C1" s="20"/>
    </row>
    <row r="2" spans="1:10" s="21" customFormat="1" ht="3.6" customHeight="1" x14ac:dyDescent="0.25"/>
    <row r="3" spans="1:10" s="22" customFormat="1" ht="20.100000000000001" customHeight="1" x14ac:dyDescent="0.25">
      <c r="A3" s="21"/>
    </row>
    <row r="4" spans="1:10" s="21" customFormat="1" ht="3.6" customHeight="1" x14ac:dyDescent="0.25"/>
    <row r="5" spans="1:10" s="19" customFormat="1" ht="4.5" customHeight="1" x14ac:dyDescent="0.25"/>
    <row r="6" spans="1:10" ht="18" customHeight="1" x14ac:dyDescent="0.25"/>
    <row r="7" spans="1:10" ht="18" customHeight="1" x14ac:dyDescent="0.25"/>
    <row r="8" spans="1:10" ht="18" customHeight="1" x14ac:dyDescent="0.25"/>
    <row r="9" spans="1:10" ht="18" customHeight="1" x14ac:dyDescent="0.25"/>
    <row r="10" spans="1:10" ht="18" customHeight="1" x14ac:dyDescent="0.25"/>
    <row r="11" spans="1:10" ht="18" customHeight="1" x14ac:dyDescent="0.25"/>
    <row r="12" spans="1:10" ht="18" customHeight="1" x14ac:dyDescent="0.25"/>
    <row r="13" spans="1:10" ht="18" customHeight="1" x14ac:dyDescent="0.25"/>
    <row r="14" spans="1:10" ht="30" customHeight="1" x14ac:dyDescent="0.25">
      <c r="B14" s="23" t="s">
        <v>8</v>
      </c>
      <c r="C14" s="24" t="s">
        <v>9</v>
      </c>
      <c r="D14" s="23" t="s">
        <v>11</v>
      </c>
      <c r="E14" s="23" t="s">
        <v>36</v>
      </c>
      <c r="F14" s="23" t="s">
        <v>10</v>
      </c>
      <c r="G14" s="23" t="s">
        <v>17</v>
      </c>
      <c r="H14" s="25" t="s">
        <v>18</v>
      </c>
      <c r="I14" s="25" t="s">
        <v>37</v>
      </c>
      <c r="J14" s="25" t="s">
        <v>38</v>
      </c>
    </row>
    <row r="15" spans="1:10" x14ac:dyDescent="0.25">
      <c r="B15" s="9">
        <v>45292</v>
      </c>
      <c r="C15" s="8" t="str">
        <f>IF(Tab_Lançamentos[[#This Row],[DATA]]="","",TEXT(Tab_Lançamentos[[#This Row],[DATA]],"mmm"))</f>
        <v>jan</v>
      </c>
      <c r="D15" s="8" t="s">
        <v>12</v>
      </c>
      <c r="E15" s="8" t="s">
        <v>3</v>
      </c>
      <c r="F15" s="10">
        <v>240</v>
      </c>
      <c r="G15" s="12">
        <v>38</v>
      </c>
      <c r="H15" s="11">
        <f>Tab_Lançamentos[[#This Row],[VALOR TOTAL]]/Tab_Lançamentos[[#This Row],[QTD LITROS]]</f>
        <v>6.3157894736842106</v>
      </c>
      <c r="I15" s="8">
        <f>SUBTOTAL(9,Tab_Lançamentos[[#This Row],[QTD LITROS]])</f>
        <v>38</v>
      </c>
      <c r="J15" s="8">
        <f>SUBTOTAL(9,Tab_Lançamentos[[#This Row],[VALOR TOTAL]])</f>
        <v>240</v>
      </c>
    </row>
    <row r="16" spans="1:10" x14ac:dyDescent="0.25">
      <c r="B16" s="9">
        <v>45306</v>
      </c>
      <c r="C16" s="8" t="str">
        <f>IF(Tab_Lançamentos[[#This Row],[DATA]]="","",TEXT(Tab_Lançamentos[[#This Row],[DATA]],"mmm"))</f>
        <v>jan</v>
      </c>
      <c r="D16" s="8" t="s">
        <v>13</v>
      </c>
      <c r="E16" s="8" t="s">
        <v>1</v>
      </c>
      <c r="F16" s="10">
        <v>230</v>
      </c>
      <c r="G16" s="12">
        <v>59</v>
      </c>
      <c r="H16" s="11">
        <f>Tab_Lançamentos[[#This Row],[VALOR TOTAL]]/Tab_Lançamentos[[#This Row],[QTD LITROS]]</f>
        <v>3.8983050847457625</v>
      </c>
      <c r="I16" s="8">
        <f>SUBTOTAL(9,Tab_Lançamentos[[#This Row],[QTD LITROS]])</f>
        <v>59</v>
      </c>
      <c r="J16" s="8">
        <f>SUBTOTAL(9,Tab_Lançamentos[[#This Row],[VALOR TOTAL]])</f>
        <v>230</v>
      </c>
    </row>
    <row r="17" spans="2:10" x14ac:dyDescent="0.25">
      <c r="B17" s="9">
        <v>45313</v>
      </c>
      <c r="C17" s="8" t="str">
        <f>IF(Tab_Lançamentos[[#This Row],[DATA]]="","",TEXT(Tab_Lançamentos[[#This Row],[DATA]],"mmm"))</f>
        <v>jan</v>
      </c>
      <c r="D17" s="8" t="s">
        <v>15</v>
      </c>
      <c r="E17" s="8" t="s">
        <v>3</v>
      </c>
      <c r="F17" s="10">
        <v>180</v>
      </c>
      <c r="G17" s="12">
        <v>29</v>
      </c>
      <c r="H17" s="11">
        <f>Tab_Lançamentos[[#This Row],[VALOR TOTAL]]/Tab_Lançamentos[[#This Row],[QTD LITROS]]</f>
        <v>6.2068965517241379</v>
      </c>
      <c r="I17" s="8">
        <f>SUBTOTAL(9,Tab_Lançamentos[[#This Row],[QTD LITROS]])</f>
        <v>29</v>
      </c>
      <c r="J17" s="8">
        <f>SUBTOTAL(9,Tab_Lançamentos[[#This Row],[VALOR TOTAL]])</f>
        <v>180</v>
      </c>
    </row>
    <row r="18" spans="2:10" x14ac:dyDescent="0.25">
      <c r="B18" s="9">
        <v>45319</v>
      </c>
      <c r="C18" s="8" t="str">
        <f>IF(Tab_Lançamentos[[#This Row],[DATA]]="","",TEXT(Tab_Lançamentos[[#This Row],[DATA]],"mmm"))</f>
        <v>jan</v>
      </c>
      <c r="D18" s="8" t="s">
        <v>14</v>
      </c>
      <c r="E18" s="8" t="s">
        <v>1</v>
      </c>
      <c r="F18" s="10">
        <v>165</v>
      </c>
      <c r="G18" s="12">
        <v>42</v>
      </c>
      <c r="H18" s="11">
        <f>Tab_Lançamentos[[#This Row],[VALOR TOTAL]]/Tab_Lançamentos[[#This Row],[QTD LITROS]]</f>
        <v>3.9285714285714284</v>
      </c>
      <c r="I18" s="8">
        <f>SUBTOTAL(9,Tab_Lançamentos[[#This Row],[QTD LITROS]])</f>
        <v>42</v>
      </c>
      <c r="J18" s="8">
        <f>SUBTOTAL(9,Tab_Lançamentos[[#This Row],[VALOR TOTAL]])</f>
        <v>165</v>
      </c>
    </row>
    <row r="19" spans="2:10" x14ac:dyDescent="0.25">
      <c r="B19" s="9">
        <v>45327</v>
      </c>
      <c r="C19" s="8" t="str">
        <f>IF(Tab_Lançamentos[[#This Row],[DATA]]="","",TEXT(Tab_Lançamentos[[#This Row],[DATA]],"mmm"))</f>
        <v>fev</v>
      </c>
      <c r="D19" s="8" t="s">
        <v>16</v>
      </c>
      <c r="E19" s="8" t="s">
        <v>3</v>
      </c>
      <c r="F19" s="10">
        <v>210</v>
      </c>
      <c r="G19" s="12">
        <v>33</v>
      </c>
      <c r="H19" s="11">
        <f>Tab_Lançamentos[[#This Row],[VALOR TOTAL]]/Tab_Lançamentos[[#This Row],[QTD LITROS]]</f>
        <v>6.3636363636363633</v>
      </c>
      <c r="I19" s="8">
        <f>SUBTOTAL(9,Tab_Lançamentos[[#This Row],[QTD LITROS]])</f>
        <v>33</v>
      </c>
      <c r="J19" s="8">
        <f>SUBTOTAL(9,Tab_Lançamentos[[#This Row],[VALOR TOTAL]])</f>
        <v>210</v>
      </c>
    </row>
    <row r="20" spans="2:10" x14ac:dyDescent="0.25">
      <c r="B20" s="9">
        <v>45332</v>
      </c>
      <c r="C20" s="8" t="str">
        <f>IF(Tab_Lançamentos[[#This Row],[DATA]]="","",TEXT(Tab_Lançamentos[[#This Row],[DATA]],"mmm"))</f>
        <v>fev</v>
      </c>
      <c r="D20" s="8" t="s">
        <v>12</v>
      </c>
      <c r="E20" s="8" t="s">
        <v>1</v>
      </c>
      <c r="F20" s="10">
        <v>221</v>
      </c>
      <c r="G20" s="12">
        <v>57</v>
      </c>
      <c r="H20" s="11">
        <f>Tab_Lançamentos[[#This Row],[VALOR TOTAL]]/Tab_Lançamentos[[#This Row],[QTD LITROS]]</f>
        <v>3.8771929824561404</v>
      </c>
      <c r="I20" s="8">
        <f>SUBTOTAL(9,Tab_Lançamentos[[#This Row],[QTD LITROS]])</f>
        <v>57</v>
      </c>
      <c r="J20" s="8">
        <f>SUBTOTAL(9,Tab_Lançamentos[[#This Row],[VALOR TOTAL]])</f>
        <v>221</v>
      </c>
    </row>
    <row r="21" spans="2:10" x14ac:dyDescent="0.25">
      <c r="B21" s="9">
        <v>45337</v>
      </c>
      <c r="C21" s="8" t="str">
        <f>IF(Tab_Lançamentos[[#This Row],[DATA]]="","",TEXT(Tab_Lançamentos[[#This Row],[DATA]],"mmm"))</f>
        <v>fev</v>
      </c>
      <c r="D21" s="8" t="s">
        <v>13</v>
      </c>
      <c r="E21" s="8" t="s">
        <v>3</v>
      </c>
      <c r="F21" s="10">
        <v>175</v>
      </c>
      <c r="G21" s="12">
        <v>28</v>
      </c>
      <c r="H21" s="11">
        <f>Tab_Lançamentos[[#This Row],[VALOR TOTAL]]/Tab_Lançamentos[[#This Row],[QTD LITROS]]</f>
        <v>6.25</v>
      </c>
      <c r="I21" s="8">
        <f>SUBTOTAL(9,Tab_Lançamentos[[#This Row],[QTD LITROS]])</f>
        <v>28</v>
      </c>
      <c r="J21" s="8">
        <f>SUBTOTAL(9,Tab_Lançamentos[[#This Row],[VALOR TOTAL]])</f>
        <v>175</v>
      </c>
    </row>
    <row r="22" spans="2:10" x14ac:dyDescent="0.25">
      <c r="B22" s="9">
        <v>45340</v>
      </c>
      <c r="C22" s="8" t="str">
        <f>IF(Tab_Lançamentos[[#This Row],[DATA]]="","",TEXT(Tab_Lançamentos[[#This Row],[DATA]],"mmm"))</f>
        <v>fev</v>
      </c>
      <c r="D22" s="8" t="s">
        <v>15</v>
      </c>
      <c r="E22" s="8" t="s">
        <v>1</v>
      </c>
      <c r="F22" s="10">
        <v>145</v>
      </c>
      <c r="G22" s="12">
        <v>37</v>
      </c>
      <c r="H22" s="11">
        <f>Tab_Lançamentos[[#This Row],[VALOR TOTAL]]/Tab_Lançamentos[[#This Row],[QTD LITROS]]</f>
        <v>3.9189189189189189</v>
      </c>
      <c r="I22" s="8">
        <f>SUBTOTAL(9,Tab_Lançamentos[[#This Row],[QTD LITROS]])</f>
        <v>37</v>
      </c>
      <c r="J22" s="8">
        <f>SUBTOTAL(9,Tab_Lançamentos[[#This Row],[VALOR TOTAL]])</f>
        <v>145</v>
      </c>
    </row>
    <row r="23" spans="2:10" x14ac:dyDescent="0.25">
      <c r="B23" s="9">
        <v>45347</v>
      </c>
      <c r="C23" s="8" t="str">
        <f>IF(Tab_Lançamentos[[#This Row],[DATA]]="","",TEXT(Tab_Lançamentos[[#This Row],[DATA]],"mmm"))</f>
        <v>fev</v>
      </c>
      <c r="D23" s="8" t="s">
        <v>14</v>
      </c>
      <c r="E23" s="8" t="s">
        <v>3</v>
      </c>
      <c r="F23" s="10">
        <v>95</v>
      </c>
      <c r="G23" s="12">
        <v>15</v>
      </c>
      <c r="H23" s="11">
        <f>Tab_Lançamentos[[#This Row],[VALOR TOTAL]]/Tab_Lançamentos[[#This Row],[QTD LITROS]]</f>
        <v>6.333333333333333</v>
      </c>
      <c r="I23" s="8">
        <f>SUBTOTAL(9,Tab_Lançamentos[[#This Row],[QTD LITROS]])</f>
        <v>15</v>
      </c>
      <c r="J23" s="8">
        <f>SUBTOTAL(9,Tab_Lançamentos[[#This Row],[VALOR TOTAL]])</f>
        <v>95</v>
      </c>
    </row>
    <row r="24" spans="2:10" x14ac:dyDescent="0.25">
      <c r="B24" s="9">
        <v>45353</v>
      </c>
      <c r="C24" s="8" t="str">
        <f>IF(Tab_Lançamentos[[#This Row],[DATA]]="","",TEXT(Tab_Lançamentos[[#This Row],[DATA]],"mmm"))</f>
        <v>mar</v>
      </c>
      <c r="D24" s="8" t="s">
        <v>16</v>
      </c>
      <c r="E24" s="8" t="s">
        <v>1</v>
      </c>
      <c r="F24" s="10">
        <v>160</v>
      </c>
      <c r="G24" s="12">
        <v>41</v>
      </c>
      <c r="H24" s="11">
        <f>Tab_Lançamentos[[#This Row],[VALOR TOTAL]]/Tab_Lançamentos[[#This Row],[QTD LITROS]]</f>
        <v>3.9024390243902438</v>
      </c>
      <c r="I24" s="8">
        <f>SUBTOTAL(9,Tab_Lançamentos[[#This Row],[QTD LITROS]])</f>
        <v>41</v>
      </c>
      <c r="J24" s="8">
        <f>SUBTOTAL(9,Tab_Lançamentos[[#This Row],[VALOR TOTAL]])</f>
        <v>160</v>
      </c>
    </row>
    <row r="25" spans="2:10" x14ac:dyDescent="0.25">
      <c r="B25" s="9">
        <v>45356</v>
      </c>
      <c r="C25" s="8" t="str">
        <f>IF(Tab_Lançamentos[[#This Row],[DATA]]="","",TEXT(Tab_Lançamentos[[#This Row],[DATA]],"mmm"))</f>
        <v>mar</v>
      </c>
      <c r="D25" s="8" t="s">
        <v>12</v>
      </c>
      <c r="E25" s="8" t="s">
        <v>3</v>
      </c>
      <c r="F25" s="10">
        <v>210</v>
      </c>
      <c r="G25" s="12">
        <v>33</v>
      </c>
      <c r="H25" s="11">
        <f>Tab_Lançamentos[[#This Row],[VALOR TOTAL]]/Tab_Lançamentos[[#This Row],[QTD LITROS]]</f>
        <v>6.3636363636363633</v>
      </c>
      <c r="I25" s="8">
        <f>SUBTOTAL(9,Tab_Lançamentos[[#This Row],[QTD LITROS]])</f>
        <v>33</v>
      </c>
      <c r="J25" s="8">
        <f>SUBTOTAL(9,Tab_Lançamentos[[#This Row],[VALOR TOTAL]])</f>
        <v>210</v>
      </c>
    </row>
    <row r="26" spans="2:10" x14ac:dyDescent="0.25">
      <c r="B26" s="9">
        <v>45359</v>
      </c>
      <c r="C26" s="8" t="str">
        <f>IF(Tab_Lançamentos[[#This Row],[DATA]]="","",TEXT(Tab_Lançamentos[[#This Row],[DATA]],"mmm"))</f>
        <v>mar</v>
      </c>
      <c r="D26" s="8" t="s">
        <v>13</v>
      </c>
      <c r="E26" s="8" t="s">
        <v>1</v>
      </c>
      <c r="F26" s="10">
        <v>215</v>
      </c>
      <c r="G26" s="12">
        <v>55</v>
      </c>
      <c r="H26" s="11">
        <f>Tab_Lançamentos[[#This Row],[VALOR TOTAL]]/Tab_Lançamentos[[#This Row],[QTD LITROS]]</f>
        <v>3.9090909090909092</v>
      </c>
      <c r="I26" s="8">
        <f>SUBTOTAL(9,Tab_Lançamentos[[#This Row],[QTD LITROS]])</f>
        <v>55</v>
      </c>
      <c r="J26" s="8">
        <f>SUBTOTAL(9,Tab_Lançamentos[[#This Row],[VALOR TOTAL]])</f>
        <v>215</v>
      </c>
    </row>
    <row r="27" spans="2:10" x14ac:dyDescent="0.25">
      <c r="B27" s="9">
        <v>45366</v>
      </c>
      <c r="C27" s="8" t="str">
        <f>IF(Tab_Lançamentos[[#This Row],[DATA]]="","",TEXT(Tab_Lançamentos[[#This Row],[DATA]],"mmm"))</f>
        <v>mar</v>
      </c>
      <c r="D27" s="8" t="s">
        <v>15</v>
      </c>
      <c r="E27" s="8" t="s">
        <v>3</v>
      </c>
      <c r="F27" s="10">
        <v>220</v>
      </c>
      <c r="G27" s="12">
        <v>35</v>
      </c>
      <c r="H27" s="11">
        <f>Tab_Lançamentos[[#This Row],[VALOR TOTAL]]/Tab_Lançamentos[[#This Row],[QTD LITROS]]</f>
        <v>6.2857142857142856</v>
      </c>
      <c r="I27" s="8">
        <f>SUBTOTAL(9,Tab_Lançamentos[[#This Row],[QTD LITROS]])</f>
        <v>35</v>
      </c>
      <c r="J27" s="8">
        <f>SUBTOTAL(9,Tab_Lançamentos[[#This Row],[VALOR TOTAL]])</f>
        <v>220</v>
      </c>
    </row>
    <row r="28" spans="2:10" x14ac:dyDescent="0.25">
      <c r="B28" s="9">
        <v>45369</v>
      </c>
      <c r="C28" s="8" t="str">
        <f>IF(Tab_Lançamentos[[#This Row],[DATA]]="","",TEXT(Tab_Lançamentos[[#This Row],[DATA]],"mmm"))</f>
        <v>mar</v>
      </c>
      <c r="D28" s="8" t="s">
        <v>14</v>
      </c>
      <c r="E28" s="8" t="s">
        <v>1</v>
      </c>
      <c r="F28" s="10">
        <v>185</v>
      </c>
      <c r="G28" s="12">
        <v>47</v>
      </c>
      <c r="H28" s="11">
        <f>Tab_Lançamentos[[#This Row],[VALOR TOTAL]]/Tab_Lançamentos[[#This Row],[QTD LITROS]]</f>
        <v>3.9361702127659575</v>
      </c>
      <c r="I28" s="8">
        <f>SUBTOTAL(9,Tab_Lançamentos[[#This Row],[QTD LITROS]])</f>
        <v>47</v>
      </c>
      <c r="J28" s="8">
        <f>SUBTOTAL(9,Tab_Lançamentos[[#This Row],[VALOR TOTAL]])</f>
        <v>185</v>
      </c>
    </row>
    <row r="29" spans="2:10" x14ac:dyDescent="0.25">
      <c r="B29" s="9">
        <v>45376</v>
      </c>
      <c r="C29" s="8" t="str">
        <f>IF(Tab_Lançamentos[[#This Row],[DATA]]="","",TEXT(Tab_Lançamentos[[#This Row],[DATA]],"mmm"))</f>
        <v>mar</v>
      </c>
      <c r="D29" s="8" t="s">
        <v>16</v>
      </c>
      <c r="E29" s="8" t="s">
        <v>3</v>
      </c>
      <c r="F29" s="10">
        <v>220</v>
      </c>
      <c r="G29" s="12">
        <v>35</v>
      </c>
      <c r="H29" s="11">
        <f>Tab_Lançamentos[[#This Row],[VALOR TOTAL]]/Tab_Lançamentos[[#This Row],[QTD LITROS]]</f>
        <v>6.2857142857142856</v>
      </c>
      <c r="I29" s="8">
        <f>SUBTOTAL(9,Tab_Lançamentos[[#This Row],[QTD LITROS]])</f>
        <v>35</v>
      </c>
      <c r="J29" s="8">
        <f>SUBTOTAL(9,Tab_Lançamentos[[#This Row],[VALOR TOTAL]])</f>
        <v>220</v>
      </c>
    </row>
  </sheetData>
  <phoneticPr fontId="5" type="noConversion"/>
  <dataValidations count="1">
    <dataValidation allowBlank="1" showInputMessage="1" showErrorMessage="1" promptTitle="CONTÉM FÓRMULAS" prompt="Não deletar ou digitar nestas células." sqref="H15:H29 C15:C29" xr:uid="{7514646E-32B8-458C-9F6B-CB0168C73AE2}"/>
  </dataValidations>
  <pageMargins left="0.511811024" right="0.511811024" top="0.78740157499999996" bottom="0.78740157499999996" header="0.31496062000000002" footer="0.31496062000000002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48A1C-2221-4F37-890D-BEFD277B0220}">
  <dimension ref="B2:I16"/>
  <sheetViews>
    <sheetView showGridLines="0" workbookViewId="0">
      <selection activeCell="M7" sqref="M7"/>
    </sheetView>
  </sheetViews>
  <sheetFormatPr defaultRowHeight="15" x14ac:dyDescent="0.25"/>
  <cols>
    <col min="1" max="1" width="0.85546875" style="19" customWidth="1"/>
    <col min="2" max="2" width="18.140625" style="19" bestFit="1" customWidth="1"/>
    <col min="3" max="3" width="9.85546875" style="19" bestFit="1" customWidth="1"/>
    <col min="4" max="8" width="9.140625" style="19"/>
    <col min="9" max="9" width="9.85546875" style="19" bestFit="1" customWidth="1"/>
    <col min="10" max="16384" width="9.140625" style="19"/>
  </cols>
  <sheetData>
    <row r="2" spans="2:9" x14ac:dyDescent="0.25">
      <c r="B2" s="32" t="s">
        <v>39</v>
      </c>
    </row>
    <row r="3" spans="2:9" x14ac:dyDescent="0.25">
      <c r="B3" s="32" t="s">
        <v>40</v>
      </c>
      <c r="G3" s="32" t="s">
        <v>41</v>
      </c>
    </row>
    <row r="4" spans="2:9" x14ac:dyDescent="0.25">
      <c r="B4" s="28" t="s">
        <v>19</v>
      </c>
      <c r="C4" s="29">
        <f>SUBTOTAL(9,Tab_Lançamentos[VALOR TOTAL])</f>
        <v>2871</v>
      </c>
      <c r="G4" s="26" t="s">
        <v>9</v>
      </c>
      <c r="H4" s="26" t="s">
        <v>34</v>
      </c>
      <c r="I4" s="26" t="s">
        <v>35</v>
      </c>
    </row>
    <row r="5" spans="2:9" x14ac:dyDescent="0.25">
      <c r="G5" s="26" t="s">
        <v>22</v>
      </c>
      <c r="H5" s="26">
        <f>SUMIFS(Tab_Lançamentos[AUXILIAR LITROS],Tab_Lançamentos[MÊS],G5)</f>
        <v>168</v>
      </c>
      <c r="I5" s="27">
        <f>SUMIFS(Tab_Lançamentos[AUXILIAR VALOR],Tab_Lançamentos[MÊS],G5)</f>
        <v>815</v>
      </c>
    </row>
    <row r="6" spans="2:9" x14ac:dyDescent="0.25">
      <c r="B6" s="28" t="s">
        <v>20</v>
      </c>
      <c r="C6" s="30">
        <f>SUBTOTAL(9,Tab_Lançamentos[QTD LITROS])</f>
        <v>584</v>
      </c>
      <c r="G6" s="26" t="s">
        <v>23</v>
      </c>
      <c r="H6" s="26">
        <f>SUMIFS(Tab_Lançamentos[AUXILIAR LITROS],Tab_Lançamentos[MÊS],G6)</f>
        <v>170</v>
      </c>
      <c r="I6" s="27">
        <f>SUMIFS(Tab_Lançamentos[AUXILIAR VALOR],Tab_Lançamentos[MÊS],G6)</f>
        <v>846</v>
      </c>
    </row>
    <row r="7" spans="2:9" x14ac:dyDescent="0.25">
      <c r="G7" s="26" t="s">
        <v>24</v>
      </c>
      <c r="H7" s="26">
        <f>SUMIFS(Tab_Lançamentos[AUXILIAR LITROS],Tab_Lançamentos[MÊS],G7)</f>
        <v>246</v>
      </c>
      <c r="I7" s="27">
        <f>SUMIFS(Tab_Lançamentos[AUXILIAR VALOR],Tab_Lançamentos[MÊS],G7)</f>
        <v>1210</v>
      </c>
    </row>
    <row r="8" spans="2:9" x14ac:dyDescent="0.25">
      <c r="B8" s="28" t="s">
        <v>21</v>
      </c>
      <c r="C8" s="31">
        <f>IFERROR(C4/C6,0)</f>
        <v>4.9160958904109586</v>
      </c>
      <c r="G8" s="26" t="s">
        <v>25</v>
      </c>
      <c r="H8" s="26">
        <f>SUMIFS(Tab_Lançamentos[AUXILIAR LITROS],Tab_Lançamentos[MÊS],G8)</f>
        <v>0</v>
      </c>
      <c r="I8" s="27">
        <f>SUMIFS(Tab_Lançamentos[AUXILIAR VALOR],Tab_Lançamentos[MÊS],G8)</f>
        <v>0</v>
      </c>
    </row>
    <row r="9" spans="2:9" x14ac:dyDescent="0.25">
      <c r="G9" s="26" t="s">
        <v>26</v>
      </c>
      <c r="H9" s="26">
        <f>SUMIFS(Tab_Lançamentos[AUXILIAR LITROS],Tab_Lançamentos[MÊS],G9)</f>
        <v>0</v>
      </c>
      <c r="I9" s="27">
        <f>SUMIFS(Tab_Lançamentos[AUXILIAR VALOR],Tab_Lançamentos[MÊS],G9)</f>
        <v>0</v>
      </c>
    </row>
    <row r="10" spans="2:9" x14ac:dyDescent="0.25">
      <c r="G10" s="26" t="s">
        <v>27</v>
      </c>
      <c r="H10" s="26">
        <f>SUMIFS(Tab_Lançamentos[AUXILIAR LITROS],Tab_Lançamentos[MÊS],G10)</f>
        <v>0</v>
      </c>
      <c r="I10" s="27">
        <f>SUMIFS(Tab_Lançamentos[AUXILIAR VALOR],Tab_Lançamentos[MÊS],G10)</f>
        <v>0</v>
      </c>
    </row>
    <row r="11" spans="2:9" x14ac:dyDescent="0.25">
      <c r="G11" s="26" t="s">
        <v>28</v>
      </c>
      <c r="H11" s="26">
        <f>SUMIFS(Tab_Lançamentos[AUXILIAR LITROS],Tab_Lançamentos[MÊS],G11)</f>
        <v>0</v>
      </c>
      <c r="I11" s="27">
        <f>SUMIFS(Tab_Lançamentos[AUXILIAR VALOR],Tab_Lançamentos[MÊS],G11)</f>
        <v>0</v>
      </c>
    </row>
    <row r="12" spans="2:9" x14ac:dyDescent="0.25">
      <c r="G12" s="26" t="s">
        <v>29</v>
      </c>
      <c r="H12" s="26">
        <f>SUMIFS(Tab_Lançamentos[AUXILIAR LITROS],Tab_Lançamentos[MÊS],G12)</f>
        <v>0</v>
      </c>
      <c r="I12" s="27">
        <f>SUMIFS(Tab_Lançamentos[AUXILIAR VALOR],Tab_Lançamentos[MÊS],G12)</f>
        <v>0</v>
      </c>
    </row>
    <row r="13" spans="2:9" x14ac:dyDescent="0.25">
      <c r="G13" s="26" t="s">
        <v>30</v>
      </c>
      <c r="H13" s="26">
        <f>SUMIFS(Tab_Lançamentos[AUXILIAR LITROS],Tab_Lançamentos[MÊS],G13)</f>
        <v>0</v>
      </c>
      <c r="I13" s="27">
        <f>SUMIFS(Tab_Lançamentos[AUXILIAR VALOR],Tab_Lançamentos[MÊS],G13)</f>
        <v>0</v>
      </c>
    </row>
    <row r="14" spans="2:9" x14ac:dyDescent="0.25">
      <c r="G14" s="26" t="s">
        <v>31</v>
      </c>
      <c r="H14" s="26">
        <f>SUMIFS(Tab_Lançamentos[AUXILIAR LITROS],Tab_Lançamentos[MÊS],G14)</f>
        <v>0</v>
      </c>
      <c r="I14" s="27">
        <f>SUMIFS(Tab_Lançamentos[AUXILIAR VALOR],Tab_Lançamentos[MÊS],G14)</f>
        <v>0</v>
      </c>
    </row>
    <row r="15" spans="2:9" x14ac:dyDescent="0.25">
      <c r="G15" s="26" t="s">
        <v>32</v>
      </c>
      <c r="H15" s="26">
        <f>SUMIFS(Tab_Lançamentos[AUXILIAR LITROS],Tab_Lançamentos[MÊS],G15)</f>
        <v>0</v>
      </c>
      <c r="I15" s="27">
        <f>SUMIFS(Tab_Lançamentos[AUXILIAR VALOR],Tab_Lançamentos[MÊS],G15)</f>
        <v>0</v>
      </c>
    </row>
    <row r="16" spans="2:9" x14ac:dyDescent="0.25">
      <c r="G16" s="26" t="s">
        <v>33</v>
      </c>
      <c r="H16" s="26">
        <f>SUMIFS(Tab_Lançamentos[AUXILIAR LITROS],Tab_Lançamentos[MÊS],G16)</f>
        <v>0</v>
      </c>
      <c r="I16" s="27">
        <f>SUMIFS(Tab_Lançamentos[AUXILIAR VALOR],Tab_Lançamentos[MÊS],G16)</f>
        <v>0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83A29-C3A5-4567-9EA3-E2E3B33F5A9C}">
  <sheetPr>
    <tabColor rgb="FFFFC000"/>
  </sheetPr>
  <dimension ref="A1:AG68"/>
  <sheetViews>
    <sheetView showGridLines="0" workbookViewId="0">
      <selection activeCell="AA15" sqref="AA15"/>
    </sheetView>
  </sheetViews>
  <sheetFormatPr defaultRowHeight="18" customHeight="1" x14ac:dyDescent="0.25"/>
  <cols>
    <col min="1" max="1" width="0.85546875" style="13" customWidth="1"/>
    <col min="2" max="11" width="9.140625" style="13" customWidth="1"/>
    <col min="12" max="13" width="1.5703125" style="13" customWidth="1"/>
    <col min="14" max="19" width="9" style="13" customWidth="1"/>
    <col min="20" max="16384" width="9.140625" style="13"/>
  </cols>
  <sheetData>
    <row r="1" spans="1:33" ht="35.1" customHeight="1" x14ac:dyDescent="0.25">
      <c r="C1" s="14"/>
    </row>
    <row r="2" spans="1:33" s="15" customFormat="1" ht="5.0999999999999996" customHeight="1" x14ac:dyDescent="0.25"/>
    <row r="3" spans="1:33" ht="18" customHeight="1" x14ac:dyDescent="0.25">
      <c r="A3" s="16"/>
      <c r="B3" s="17"/>
      <c r="C3" s="16"/>
      <c r="D3" s="16"/>
      <c r="E3" s="16"/>
      <c r="F3" s="16"/>
      <c r="G3" s="16"/>
      <c r="H3" s="16"/>
      <c r="I3" s="16"/>
      <c r="J3" s="16"/>
      <c r="K3" s="16"/>
      <c r="L3" s="16"/>
      <c r="M3" s="18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3" ht="18" customHeight="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8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</row>
    <row r="5" spans="1:33" ht="18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8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</row>
    <row r="6" spans="1:33" ht="18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8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18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8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</row>
    <row r="8" spans="1:33" ht="18" customHeight="1" x14ac:dyDescent="0.2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8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</row>
    <row r="9" spans="1:33" ht="18" customHeight="1" x14ac:dyDescent="0.2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8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</row>
    <row r="10" spans="1:33" ht="18" customHeight="1" x14ac:dyDescent="0.2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8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</row>
    <row r="11" spans="1:33" ht="18" customHeight="1" x14ac:dyDescent="0.2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8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</row>
    <row r="12" spans="1:33" ht="18" customHeight="1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8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</row>
    <row r="13" spans="1:33" ht="18" customHeight="1" x14ac:dyDescent="0.2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8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</row>
    <row r="14" spans="1:33" ht="18" customHeight="1" x14ac:dyDescent="0.2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8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</row>
    <row r="15" spans="1:33" ht="18" customHeight="1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8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</row>
    <row r="16" spans="1:33" ht="18" customHeight="1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8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</row>
    <row r="17" spans="1:33" ht="18" customHeight="1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8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</row>
    <row r="18" spans="1:33" ht="18" customHeight="1" x14ac:dyDescent="0.2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8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</row>
    <row r="19" spans="1:33" ht="18" customHeight="1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8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</row>
    <row r="20" spans="1:33" ht="18" customHeight="1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8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</row>
    <row r="21" spans="1:33" ht="18" customHeight="1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8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</row>
    <row r="22" spans="1:33" ht="18" customHeight="1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7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</row>
    <row r="23" spans="1:33" ht="18" customHeight="1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</row>
    <row r="24" spans="1:33" ht="18" customHeight="1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</row>
    <row r="25" spans="1:33" ht="18" customHeight="1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</row>
    <row r="26" spans="1:33" ht="18" customHeight="1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</row>
    <row r="27" spans="1:33" ht="18" customHeight="1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</row>
    <row r="28" spans="1:33" ht="18" customHeight="1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</row>
    <row r="29" spans="1:33" ht="18" customHeight="1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</row>
    <row r="30" spans="1:33" ht="18" customHeight="1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</row>
    <row r="31" spans="1:33" ht="18" customHeight="1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</row>
    <row r="32" spans="1:33" ht="18" customHeight="1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</row>
    <row r="33" spans="1:33" ht="18" customHeight="1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</row>
    <row r="34" spans="1:33" ht="18" customHeight="1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</row>
    <row r="35" spans="1:33" ht="18" customHeight="1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</row>
    <row r="36" spans="1:33" ht="18" customHeight="1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</row>
    <row r="37" spans="1:33" ht="18" customHeight="1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</row>
    <row r="38" spans="1:33" ht="18" customHeight="1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</row>
    <row r="39" spans="1:33" ht="18" customHeight="1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</row>
    <row r="40" spans="1:33" ht="18" customHeight="1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</row>
    <row r="41" spans="1:33" ht="18" customHeight="1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</row>
    <row r="42" spans="1:33" ht="18" customHeight="1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</row>
    <row r="43" spans="1:33" ht="18" customHeight="1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</row>
    <row r="44" spans="1:33" ht="18" customHeight="1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</row>
    <row r="45" spans="1:33" ht="18" customHeight="1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</row>
    <row r="46" spans="1:33" ht="18" customHeight="1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</row>
    <row r="47" spans="1:33" ht="18" customHeight="1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</row>
    <row r="48" spans="1:33" ht="18" customHeight="1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</row>
    <row r="49" spans="1:33" ht="18" customHeight="1" x14ac:dyDescent="0.2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</row>
    <row r="50" spans="1:33" ht="18" customHeight="1" x14ac:dyDescent="0.2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</row>
    <row r="51" spans="1:33" ht="18" customHeight="1" x14ac:dyDescent="0.2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</row>
    <row r="52" spans="1:33" ht="18" customHeight="1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</row>
    <row r="53" spans="1:33" ht="18" customHeight="1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</row>
    <row r="54" spans="1:33" ht="18" customHeight="1" x14ac:dyDescent="0.2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</row>
    <row r="55" spans="1:33" ht="18" customHeight="1" x14ac:dyDescent="0.2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</row>
    <row r="56" spans="1:33" ht="18" customHeight="1" x14ac:dyDescent="0.25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</row>
    <row r="57" spans="1:33" ht="18" customHeight="1" x14ac:dyDescent="0.2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</row>
    <row r="58" spans="1:33" ht="18" customHeight="1" x14ac:dyDescent="0.2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</row>
    <row r="59" spans="1:33" ht="18" customHeight="1" x14ac:dyDescent="0.2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</row>
    <row r="60" spans="1:33" ht="18" customHeight="1" x14ac:dyDescent="0.2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</row>
    <row r="61" spans="1:33" ht="18" customHeight="1" x14ac:dyDescent="0.2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</row>
    <row r="62" spans="1:33" ht="18" customHeight="1" x14ac:dyDescent="0.2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</row>
    <row r="63" spans="1:33" ht="18" customHeight="1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</row>
    <row r="64" spans="1:33" ht="18" customHeight="1" x14ac:dyDescent="0.2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</row>
    <row r="65" spans="1:33" ht="18" customHeight="1" x14ac:dyDescent="0.2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</row>
    <row r="66" spans="1:33" ht="18" customHeight="1" x14ac:dyDescent="0.2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</row>
    <row r="67" spans="1:33" ht="18" customHeight="1" x14ac:dyDescent="0.2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</row>
    <row r="68" spans="1:33" ht="18" customHeight="1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Plan1</vt:lpstr>
      <vt:lpstr>BASE DADOS</vt:lpstr>
      <vt:lpstr>Auxiliar</vt:lpstr>
      <vt:lpstr>BÔNUS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Kesley Rosa</dc:creator>
  <cp:lastModifiedBy>Rafael Silva</cp:lastModifiedBy>
  <dcterms:created xsi:type="dcterms:W3CDTF">2020-08-13T14:49:32Z</dcterms:created>
  <dcterms:modified xsi:type="dcterms:W3CDTF">2024-08-31T18:43:20Z</dcterms:modified>
</cp:coreProperties>
</file>