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2_EM DESENVOLVIMENTO/DESENVOLVENDO/Planilha de gastos mensais/ARQUIVO/"/>
    </mc:Choice>
  </mc:AlternateContent>
  <xr:revisionPtr revIDLastSave="470" documentId="8_{7B8E68E4-B2F7-4BE2-BE7C-7121ACF651C6}" xr6:coauthVersionLast="47" xr6:coauthVersionMax="47" xr10:uidLastSave="{9DCBA927-F205-4AF4-B37B-451A7A79331E}"/>
  <bookViews>
    <workbookView xWindow="-120" yWindow="-120" windowWidth="29040" windowHeight="15720" tabRatio="13" xr2:uid="{C5E03722-150D-4BA0-AE9F-4A5A5C2758D9}"/>
  </bookViews>
  <sheets>
    <sheet name="CATEGORIAS" sheetId="2" r:id="rId1"/>
    <sheet name="LANÇAMENTOS" sheetId="1" r:id="rId2"/>
    <sheet name="BÔNUS" sheetId="3" r:id="rId3"/>
  </sheets>
  <definedNames>
    <definedName name="DESPESAS">Tab_CadDespesas[CATEGORIA DE DESPESAS]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0" i="1" s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3" i="1"/>
  <c r="C8" i="2"/>
  <c r="C9" i="2"/>
  <c r="C10" i="2"/>
  <c r="C11" i="2"/>
  <c r="C12" i="2"/>
  <c r="C13" i="2"/>
  <c r="C14" i="2"/>
  <c r="C15" i="2"/>
  <c r="C16" i="2"/>
  <c r="C17" i="2"/>
  <c r="C18" i="2"/>
  <c r="C7" i="2"/>
  <c r="D7" i="2" l="1"/>
  <c r="C134" i="2"/>
  <c r="C130" i="2"/>
  <c r="C157" i="2"/>
  <c r="C153" i="2"/>
  <c r="C149" i="2"/>
  <c r="C145" i="2"/>
  <c r="C141" i="2"/>
  <c r="C137" i="2"/>
  <c r="C133" i="2"/>
  <c r="C160" i="2"/>
  <c r="C156" i="2"/>
  <c r="C152" i="2"/>
  <c r="C148" i="2"/>
  <c r="C144" i="2"/>
  <c r="C140" i="2"/>
  <c r="C136" i="2"/>
  <c r="C132" i="2"/>
  <c r="C159" i="2"/>
  <c r="C155" i="2"/>
  <c r="C151" i="2"/>
  <c r="C147" i="2"/>
  <c r="C143" i="2"/>
  <c r="C139" i="2"/>
  <c r="C135" i="2"/>
  <c r="C131" i="2"/>
  <c r="C158" i="2"/>
  <c r="C154" i="2"/>
  <c r="C150" i="2"/>
  <c r="C146" i="2"/>
  <c r="C142" i="2"/>
  <c r="C138" i="2"/>
  <c r="D15" i="2"/>
  <c r="D14" i="2"/>
  <c r="D10" i="2"/>
  <c r="D17" i="2"/>
  <c r="D16" i="2"/>
  <c r="D13" i="2"/>
  <c r="D12" i="2"/>
  <c r="D11" i="2"/>
  <c r="D9" i="2"/>
  <c r="D8" i="2"/>
  <c r="D18" i="2"/>
  <c r="C128" i="2" l="1"/>
</calcChain>
</file>

<file path=xl/sharedStrings.xml><?xml version="1.0" encoding="utf-8"?>
<sst xmlns="http://schemas.openxmlformats.org/spreadsheetml/2006/main" count="76" uniqueCount="40">
  <si>
    <t>DATA</t>
  </si>
  <si>
    <t>DESCRIÇÃO</t>
  </si>
  <si>
    <t>CATEGORIA</t>
  </si>
  <si>
    <t>VALOR</t>
  </si>
  <si>
    <t>DIA</t>
  </si>
  <si>
    <t>SUPERMERCADO</t>
  </si>
  <si>
    <t>APPS DE COMIDA</t>
  </si>
  <si>
    <t>APPS DE TRANSPORTE</t>
  </si>
  <si>
    <t>RESTAURANTE</t>
  </si>
  <si>
    <t>LAZER</t>
  </si>
  <si>
    <t>ALUGUEL</t>
  </si>
  <si>
    <t>INTERNET</t>
  </si>
  <si>
    <t>CELULAR</t>
  </si>
  <si>
    <t>CURSO DE IDIOMAS</t>
  </si>
  <si>
    <t>PADARIA</t>
  </si>
  <si>
    <t>FARMÁCIA</t>
  </si>
  <si>
    <t>OUTROS GASTOS</t>
  </si>
  <si>
    <t>VALOR GASTO</t>
  </si>
  <si>
    <t>Pagamento mensal de aluguel</t>
  </si>
  <si>
    <t>Pizza</t>
  </si>
  <si>
    <t>escola</t>
  </si>
  <si>
    <t>recarga de celular</t>
  </si>
  <si>
    <t>cinema</t>
  </si>
  <si>
    <t>pagto mensalidade curso</t>
  </si>
  <si>
    <t>remédios</t>
  </si>
  <si>
    <t>pagamento internet</t>
  </si>
  <si>
    <t>conserto de roupa</t>
  </si>
  <si>
    <t>lanche da tarde</t>
  </si>
  <si>
    <t>restaurante</t>
  </si>
  <si>
    <t>marmitex</t>
  </si>
  <si>
    <t>mercado</t>
  </si>
  <si>
    <t>padaria</t>
  </si>
  <si>
    <t>empréstimo para joão</t>
  </si>
  <si>
    <t>parque</t>
  </si>
  <si>
    <t>%</t>
  </si>
  <si>
    <t>ORÇAMENTO DO MÊS</t>
  </si>
  <si>
    <t>SALDO</t>
  </si>
  <si>
    <t>VALOR TOTAL</t>
  </si>
  <si>
    <t>SELECIONE A CATEGORIA DESEJADA PARA ANÁLISE GRÁFICA</t>
  </si>
  <si>
    <t>CATEGORIA DE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</si>
</sst>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rgb="FF070F62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b/>
      <sz val="9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70F62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Dashed">
        <color theme="6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0" fontId="3" fillId="4" borderId="2" xfId="0" applyFont="1" applyFill="1" applyBorder="1"/>
    <xf numFmtId="0" fontId="3" fillId="5" borderId="0" xfId="0" applyFont="1" applyFill="1" applyAlignment="1">
      <alignment vertical="center"/>
    </xf>
    <xf numFmtId="44" fontId="3" fillId="0" borderId="0" xfId="1" applyFont="1" applyFill="1" applyAlignment="1">
      <alignment vertical="center"/>
    </xf>
    <xf numFmtId="10" fontId="3" fillId="0" borderId="0" xfId="2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4" fontId="3" fillId="6" borderId="0" xfId="1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4" fontId="11" fillId="5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4" fontId="3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4" fontId="4" fillId="5" borderId="1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8">
    <dxf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10622F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>
          <fgColor indexed="64"/>
          <bgColor theme="0" tint="-4.9989318521683403E-2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>
          <fgColor indexed="64"/>
          <bgColor theme="0" tint="-4.9989318521683403E-2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6" tint="0.3999755851924192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10622F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10622F"/>
      <color rgb="FF070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277777777777777E-2"/>
          <c:y val="0.30462994165211255"/>
          <c:w val="0.96944444444444444"/>
          <c:h val="0.56981262305485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CATEGORIAS!$C$129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4B7-460D-AFE4-2BB9A41F05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CATEGORIAS!$B$130:$B$160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CATEGORIAS!$C$130:$C$160</c:f>
              <c:numCache>
                <c:formatCode>_("R$"* #,##0.00_);_("R$"* \(#,##0.00\);_("R$"*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165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115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0-4E58-A353-921174313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52711807"/>
        <c:axId val="1252709407"/>
      </c:barChart>
      <c:catAx>
        <c:axId val="1252711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1252709407"/>
        <c:crosses val="autoZero"/>
        <c:auto val="1"/>
        <c:lblAlgn val="ctr"/>
        <c:lblOffset val="100"/>
        <c:noMultiLvlLbl val="0"/>
      </c:catAx>
      <c:valAx>
        <c:axId val="1252709407"/>
        <c:scaling>
          <c:orientation val="minMax"/>
        </c:scaling>
        <c:delete val="1"/>
        <c:axPos val="l"/>
        <c:numFmt formatCode="_(&quot;R$&quot;* #,##0.00_);_(&quot;R$&quot;* \(#,##0.00\);_(&quot;R$&quot;* &quot;-&quot;??_);_(@_)" sourceLinked="1"/>
        <c:majorTickMark val="none"/>
        <c:minorTickMark val="none"/>
        <c:tickLblPos val="nextTo"/>
        <c:crossAx val="1252711807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LAN&#199;AMENTOS!A1"/><Relationship Id="rId2" Type="http://schemas.openxmlformats.org/officeDocument/2006/relationships/hyperlink" Target="#CATEGORIAS!A1"/><Relationship Id="rId1" Type="http://schemas.openxmlformats.org/officeDocument/2006/relationships/image" Target="../media/image1.jpeg"/><Relationship Id="rId5" Type="http://schemas.openxmlformats.org/officeDocument/2006/relationships/chart" Target="../charts/chart1.xml"/><Relationship Id="rId4" Type="http://schemas.openxmlformats.org/officeDocument/2006/relationships/hyperlink" Target="#B&#212;NU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LAN&#199;AMENTOS!A1"/><Relationship Id="rId2" Type="http://schemas.openxmlformats.org/officeDocument/2006/relationships/hyperlink" Target="#CATEGORIAS!A1"/><Relationship Id="rId1" Type="http://schemas.openxmlformats.org/officeDocument/2006/relationships/image" Target="../media/image1.jpeg"/><Relationship Id="rId4" Type="http://schemas.openxmlformats.org/officeDocument/2006/relationships/hyperlink" Target="#B&#212;NUS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maxplanilhas.com.br/formulario-de-planilhas-personalizadas/" TargetMode="External"/><Relationship Id="rId3" Type="http://schemas.openxmlformats.org/officeDocument/2006/relationships/image" Target="../media/image3.sv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hyperlink" Target="#CATEGORIAS!A1"/><Relationship Id="rId6" Type="http://schemas.openxmlformats.org/officeDocument/2006/relationships/image" Target="../media/image4.png"/><Relationship Id="rId5" Type="http://schemas.openxmlformats.org/officeDocument/2006/relationships/hyperlink" Target="https://maxplanilhas.com.br/loja-completa/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1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990599</xdr:colOff>
      <xdr:row>0</xdr:row>
      <xdr:rowOff>39787</xdr:rowOff>
    </xdr:from>
    <xdr:to>
      <xdr:col>6</xdr:col>
      <xdr:colOff>57150</xdr:colOff>
      <xdr:row>0</xdr:row>
      <xdr:rowOff>399787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8D719BC-5686-4C55-91BE-98ACE57C56ED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PLANILHA CONTROLE</a:t>
          </a:r>
          <a:r>
            <a:rPr lang="pt-BR" sz="1600" b="1" baseline="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GASTOS MENSAL</a:t>
          </a:r>
          <a:endParaRPr lang="pt-BR" sz="1600" b="1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1A7E8B1-0AE5-4819-AA8B-C8869114D9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42AC2C-F567-4642-A180-2DD39F68620A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CATEGORIAS</a:t>
          </a:r>
        </a:p>
      </xdr:txBody>
    </xdr:sp>
    <xdr:clientData/>
  </xdr:twoCellAnchor>
  <xdr:twoCellAnchor editAs="absolute">
    <xdr:from>
      <xdr:col>1</xdr:col>
      <xdr:colOff>1147763</xdr:colOff>
      <xdr:row>2</xdr:row>
      <xdr:rowOff>0</xdr:rowOff>
    </xdr:from>
    <xdr:to>
      <xdr:col>2</xdr:col>
      <xdr:colOff>423863</xdr:colOff>
      <xdr:row>3</xdr:row>
      <xdr:rowOff>4350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5762904-FBB4-4E3A-967C-5A6DF81C39A1}"/>
            </a:ext>
          </a:extLst>
        </xdr:cNvPr>
        <xdr:cNvSpPr/>
      </xdr:nvSpPr>
      <xdr:spPr>
        <a:xfrm>
          <a:off x="1204913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LANÇAMENTOS</a:t>
          </a:r>
        </a:p>
      </xdr:txBody>
    </xdr:sp>
    <xdr:clientData/>
  </xdr:twoCellAnchor>
  <xdr:twoCellAnchor editAs="absolute">
    <xdr:from>
      <xdr:col>6</xdr:col>
      <xdr:colOff>123823</xdr:colOff>
      <xdr:row>0</xdr:row>
      <xdr:rowOff>39787</xdr:rowOff>
    </xdr:from>
    <xdr:to>
      <xdr:col>13</xdr:col>
      <xdr:colOff>276225</xdr:colOff>
      <xdr:row>0</xdr:row>
      <xdr:rowOff>399787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2E558166-3553-416A-8DF3-FF7410C55F58}"/>
            </a:ext>
          </a:extLst>
        </xdr:cNvPr>
        <xdr:cNvSpPr txBox="1"/>
      </xdr:nvSpPr>
      <xdr:spPr>
        <a:xfrm>
          <a:off x="4895848" y="39787"/>
          <a:ext cx="4419602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CADASTRO DE CATEGORIAS</a:t>
          </a:r>
          <a:r>
            <a:rPr lang="pt-BR" sz="1600" b="1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E ANÁLISE GRÁFICA</a:t>
          </a:r>
          <a:endParaRPr lang="pt-BR" sz="16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2</xdr:col>
      <xdr:colOff>428625</xdr:colOff>
      <xdr:row>2</xdr:row>
      <xdr:rowOff>0</xdr:rowOff>
    </xdr:from>
    <xdr:to>
      <xdr:col>3</xdr:col>
      <xdr:colOff>342900</xdr:colOff>
      <xdr:row>3</xdr:row>
      <xdr:rowOff>4350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938AE0A-D42C-45EB-B6CA-AB769BFAD265}"/>
            </a:ext>
          </a:extLst>
        </xdr:cNvPr>
        <xdr:cNvSpPr/>
      </xdr:nvSpPr>
      <xdr:spPr>
        <a:xfrm>
          <a:off x="2352675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BÔNUS</a:t>
          </a:r>
        </a:p>
      </xdr:txBody>
    </xdr:sp>
    <xdr:clientData/>
  </xdr:twoCellAnchor>
  <xdr:twoCellAnchor editAs="oneCell">
    <xdr:from>
      <xdr:col>5</xdr:col>
      <xdr:colOff>0</xdr:colOff>
      <xdr:row>6</xdr:row>
      <xdr:rowOff>190500</xdr:rowOff>
    </xdr:from>
    <xdr:to>
      <xdr:col>21</xdr:col>
      <xdr:colOff>0</xdr:colOff>
      <xdr:row>16</xdr:row>
      <xdr:rowOff>47625</xdr:rowOff>
    </xdr:to>
    <xdr:grpSp>
      <xdr:nvGrpSpPr>
        <xdr:cNvPr id="13" name="Agrupar 12">
          <a:extLst>
            <a:ext uri="{FF2B5EF4-FFF2-40B4-BE49-F238E27FC236}">
              <a16:creationId xmlns:a16="http://schemas.microsoft.com/office/drawing/2014/main" id="{74EE81D7-8487-CAC9-D5DF-A3F0A0B5551C}"/>
            </a:ext>
          </a:extLst>
        </xdr:cNvPr>
        <xdr:cNvGrpSpPr/>
      </xdr:nvGrpSpPr>
      <xdr:grpSpPr>
        <a:xfrm>
          <a:off x="4162425" y="1390650"/>
          <a:ext cx="9953625" cy="2143125"/>
          <a:chOff x="4162425" y="1276350"/>
          <a:chExt cx="9439275" cy="2143125"/>
        </a:xfrm>
      </xdr:grpSpPr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BF1AFFD6-B690-0B3C-110C-0A2D78AF1419}"/>
              </a:ext>
            </a:extLst>
          </xdr:cNvPr>
          <xdr:cNvSpPr/>
        </xdr:nvSpPr>
        <xdr:spPr>
          <a:xfrm>
            <a:off x="4162425" y="1276350"/>
            <a:ext cx="9439275" cy="2143125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FC4E00F3-E775-D4AC-7576-CCA3BF096438}"/>
              </a:ext>
            </a:extLst>
          </xdr:cNvPr>
          <xdr:cNvSpPr txBox="1"/>
        </xdr:nvSpPr>
        <xdr:spPr>
          <a:xfrm>
            <a:off x="4238623" y="1571625"/>
            <a:ext cx="18000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VALOR</a:t>
            </a:r>
            <a:r>
              <a:rPr lang="pt-BR" sz="12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 ACUMULADO</a:t>
            </a:r>
          </a:p>
          <a:p>
            <a:r>
              <a:rPr lang="pt-BR" sz="12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Gastos Diários</a:t>
            </a:r>
            <a:endParaRPr lang="pt-BR" sz="12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$C$128">
        <xdr:nvSpPr>
          <xdr:cNvPr id="12" name="CaixaDeTexto 11">
            <a:extLst>
              <a:ext uri="{FF2B5EF4-FFF2-40B4-BE49-F238E27FC236}">
                <a16:creationId xmlns:a16="http://schemas.microsoft.com/office/drawing/2014/main" id="{EE10F7C3-69A4-E992-CDE4-604D68D0C42D}"/>
              </a:ext>
            </a:extLst>
          </xdr:cNvPr>
          <xdr:cNvSpPr txBox="1"/>
        </xdr:nvSpPr>
        <xdr:spPr>
          <a:xfrm>
            <a:off x="4238623" y="2190750"/>
            <a:ext cx="1800000" cy="704850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3323109C-D387-49B2-AFE5-964ED5521259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ctr"/>
              <a:t> R$ 533,00 </a:t>
            </a:fld>
            <a:endParaRPr lang="pt-BR" sz="16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graphicFrame macro="">
        <xdr:nvGraphicFramePr>
          <xdr:cNvPr id="2" name="Gráfico 1">
            <a:extLst>
              <a:ext uri="{FF2B5EF4-FFF2-40B4-BE49-F238E27FC236}">
                <a16:creationId xmlns:a16="http://schemas.microsoft.com/office/drawing/2014/main" id="{43EE2F6B-DF83-CF9A-F857-13230148ECD0}"/>
              </a:ext>
            </a:extLst>
          </xdr:cNvPr>
          <xdr:cNvGraphicFramePr/>
        </xdr:nvGraphicFramePr>
        <xdr:xfrm>
          <a:off x="6124576" y="1366837"/>
          <a:ext cx="7381874" cy="1962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114299</xdr:colOff>
      <xdr:row>0</xdr:row>
      <xdr:rowOff>39787</xdr:rowOff>
    </xdr:from>
    <xdr:to>
      <xdr:col>4</xdr:col>
      <xdr:colOff>209550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E499D5B-6930-4194-8171-594E6F6CE082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PLANILHA CONTROLE</a:t>
          </a:r>
          <a:r>
            <a:rPr lang="pt-BR" sz="1600" b="1" baseline="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GASTOS MENSAL</a:t>
          </a:r>
          <a:endParaRPr lang="pt-BR" sz="1600" b="1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5679</xdr:colOff>
      <xdr:row>0</xdr:row>
      <xdr:rowOff>432000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B3E9BC-37A4-4403-842C-9B633F5B3A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2</xdr:col>
      <xdr:colOff>266700</xdr:colOff>
      <xdr:row>3</xdr:row>
      <xdr:rowOff>4350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BD6FE9-AF73-4BFA-88CB-4C87071200AB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CATEGORIAS</a:t>
          </a:r>
        </a:p>
      </xdr:txBody>
    </xdr:sp>
    <xdr:clientData/>
  </xdr:twoCellAnchor>
  <xdr:twoCellAnchor editAs="absolute">
    <xdr:from>
      <xdr:col>2</xdr:col>
      <xdr:colOff>271463</xdr:colOff>
      <xdr:row>2</xdr:row>
      <xdr:rowOff>0</xdr:rowOff>
    </xdr:from>
    <xdr:to>
      <xdr:col>2</xdr:col>
      <xdr:colOff>1414463</xdr:colOff>
      <xdr:row>3</xdr:row>
      <xdr:rowOff>4350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811760D-1A1B-40EB-9178-88A9FAB841C7}"/>
            </a:ext>
          </a:extLst>
        </xdr:cNvPr>
        <xdr:cNvSpPr/>
      </xdr:nvSpPr>
      <xdr:spPr>
        <a:xfrm>
          <a:off x="1204913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LANÇAMENTOS</a:t>
          </a:r>
        </a:p>
      </xdr:txBody>
    </xdr:sp>
    <xdr:clientData/>
  </xdr:twoCellAnchor>
  <xdr:twoCellAnchor editAs="absolute">
    <xdr:from>
      <xdr:col>4</xdr:col>
      <xdr:colOff>276223</xdr:colOff>
      <xdr:row>0</xdr:row>
      <xdr:rowOff>39787</xdr:rowOff>
    </xdr:from>
    <xdr:to>
      <xdr:col>10</xdr:col>
      <xdr:colOff>66675</xdr:colOff>
      <xdr:row>0</xdr:row>
      <xdr:rowOff>399787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38BFBF6-F7B8-43DC-9513-EDF92D15DFFE}"/>
            </a:ext>
          </a:extLst>
        </xdr:cNvPr>
        <xdr:cNvSpPr txBox="1"/>
      </xdr:nvSpPr>
      <xdr:spPr>
        <a:xfrm>
          <a:off x="4895848" y="39787"/>
          <a:ext cx="3257552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LANÇAMENTOS DE GASTOS DIÁRIOS</a:t>
          </a:r>
          <a:endParaRPr lang="pt-BR" sz="16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2</xdr:col>
      <xdr:colOff>1419225</xdr:colOff>
      <xdr:row>2</xdr:row>
      <xdr:rowOff>0</xdr:rowOff>
    </xdr:from>
    <xdr:to>
      <xdr:col>3</xdr:col>
      <xdr:colOff>228600</xdr:colOff>
      <xdr:row>3</xdr:row>
      <xdr:rowOff>4350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00A1BBA-3BC3-4C6F-BC15-AF8E4348586D}"/>
            </a:ext>
          </a:extLst>
        </xdr:cNvPr>
        <xdr:cNvSpPr/>
      </xdr:nvSpPr>
      <xdr:spPr>
        <a:xfrm>
          <a:off x="2352675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BÔNUS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380999</xdr:colOff>
      <xdr:row>0</xdr:row>
      <xdr:rowOff>39787</xdr:rowOff>
    </xdr:from>
    <xdr:to>
      <xdr:col>8</xdr:col>
      <xdr:colOff>504825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8334674-59DA-4A7C-BEEB-10B554442749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PLANILHA CONTROLE GASTOS MENSAL</a:t>
          </a:r>
        </a:p>
      </xdr:txBody>
    </xdr:sp>
    <xdr:clientData/>
  </xdr:twoCellAnchor>
  <xdr:twoCellAnchor editAs="absolute">
    <xdr:from>
      <xdr:col>8</xdr:col>
      <xdr:colOff>571499</xdr:colOff>
      <xdr:row>0</xdr:row>
      <xdr:rowOff>39787</xdr:rowOff>
    </xdr:from>
    <xdr:to>
      <xdr:col>16</xdr:col>
      <xdr:colOff>457200</xdr:colOff>
      <xdr:row>0</xdr:row>
      <xdr:rowOff>399787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ACD83F2-EAA6-4094-BEB7-1B5EBB258C35}"/>
            </a:ext>
          </a:extLst>
        </xdr:cNvPr>
        <xdr:cNvSpPr txBox="1"/>
      </xdr:nvSpPr>
      <xdr:spPr>
        <a:xfrm>
          <a:off x="489584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BÔNUS E INFORMAÇÕES ADICIONAIS</a:t>
          </a:r>
          <a:endParaRPr lang="pt-BR" sz="16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19</xdr:col>
      <xdr:colOff>602042</xdr:colOff>
      <xdr:row>0</xdr:row>
      <xdr:rowOff>39787</xdr:rowOff>
    </xdr:from>
    <xdr:to>
      <xdr:col>21</xdr:col>
      <xdr:colOff>392493</xdr:colOff>
      <xdr:row>0</xdr:row>
      <xdr:rowOff>399787</xdr:rowOff>
    </xdr:to>
    <xdr:sp macro="" textlink="">
      <xdr:nvSpPr>
        <xdr:cNvPr id="4" name="CaixaDe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6854E4-A149-4E30-968C-25407C714E3D}"/>
            </a:ext>
          </a:extLst>
        </xdr:cNvPr>
        <xdr:cNvSpPr txBox="1"/>
      </xdr:nvSpPr>
      <xdr:spPr>
        <a:xfrm>
          <a:off x="10565192" y="39787"/>
          <a:ext cx="1009651" cy="360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VOLTAR</a:t>
          </a:r>
          <a:endParaRPr lang="pt-BR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20</xdr:col>
      <xdr:colOff>9525</xdr:colOff>
      <xdr:row>0</xdr:row>
      <xdr:rowOff>57150</xdr:rowOff>
    </xdr:from>
    <xdr:to>
      <xdr:col>20</xdr:col>
      <xdr:colOff>369525</xdr:colOff>
      <xdr:row>0</xdr:row>
      <xdr:rowOff>417150</xdr:rowOff>
    </xdr:to>
    <xdr:pic>
      <xdr:nvPicPr>
        <xdr:cNvPr id="5" name="Gráfico 4" descr="Setas de Divisão com preenchimento sólido">
          <a:extLst>
            <a:ext uri="{FF2B5EF4-FFF2-40B4-BE49-F238E27FC236}">
              <a16:creationId xmlns:a16="http://schemas.microsoft.com/office/drawing/2014/main" id="{9294D58B-B94A-447F-9610-321EF6DFF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582275" y="57150"/>
          <a:ext cx="360000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272379</xdr:colOff>
      <xdr:row>0</xdr:row>
      <xdr:rowOff>432000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552E80D7-3CC1-4B2D-A42A-7151558E48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2</xdr:row>
      <xdr:rowOff>69348</xdr:rowOff>
    </xdr:from>
    <xdr:to>
      <xdr:col>10</xdr:col>
      <xdr:colOff>552450</xdr:colOff>
      <xdr:row>17</xdr:row>
      <xdr:rowOff>161925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998C1720-995F-274C-A8D7-72C553457277}"/>
            </a:ext>
          </a:extLst>
        </xdr:cNvPr>
        <xdr:cNvGrpSpPr/>
      </xdr:nvGrpSpPr>
      <xdr:grpSpPr>
        <a:xfrm>
          <a:off x="76200" y="564648"/>
          <a:ext cx="6019800" cy="3521577"/>
          <a:chOff x="76200" y="564648"/>
          <a:chExt cx="6019800" cy="3521577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FB31A22D-F2E0-4836-BFA1-FC985FA668C7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DESCONTO PLANILHA LOJA</a:t>
            </a:r>
          </a:p>
        </xdr:txBody>
      </xdr:sp>
      <xdr:sp macro="" textlink="">
        <xdr:nvSpPr>
          <xdr:cNvPr id="8" name="Retângulo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9BA05549-2937-464B-B0BF-9C8B8D148DF7}"/>
              </a:ext>
            </a:extLst>
          </xdr:cNvPr>
          <xdr:cNvSpPr/>
        </xdr:nvSpPr>
        <xdr:spPr>
          <a:xfrm>
            <a:off x="76200" y="1152525"/>
            <a:ext cx="6019800" cy="293370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1" name="Imagem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C46CAC4B-ED12-4F7F-88C1-FA57152037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5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51C92649-97B7-44CC-B51F-3E5B30C117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043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13</xdr:col>
      <xdr:colOff>19050</xdr:colOff>
      <xdr:row>2</xdr:row>
      <xdr:rowOff>69348</xdr:rowOff>
    </xdr:from>
    <xdr:to>
      <xdr:col>23</xdr:col>
      <xdr:colOff>0</xdr:colOff>
      <xdr:row>17</xdr:row>
      <xdr:rowOff>161925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51D35F55-9FB5-CCC3-7195-89E7404E6E62}"/>
            </a:ext>
          </a:extLst>
        </xdr:cNvPr>
        <xdr:cNvGrpSpPr/>
      </xdr:nvGrpSpPr>
      <xdr:grpSpPr>
        <a:xfrm>
          <a:off x="6381750" y="564648"/>
          <a:ext cx="6019800" cy="3521577"/>
          <a:chOff x="6381750" y="564648"/>
          <a:chExt cx="6019800" cy="3521577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F9152236-2798-467F-ACEF-50F3A32E902E}"/>
              </a:ext>
            </a:extLst>
          </xdr:cNvPr>
          <xdr:cNvSpPr/>
        </xdr:nvSpPr>
        <xdr:spPr>
          <a:xfrm>
            <a:off x="7256514" y="564648"/>
            <a:ext cx="4270272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PLANILHA PERSONALIZADA</a:t>
            </a:r>
          </a:p>
        </xdr:txBody>
      </xdr:sp>
      <xdr:sp macro="" textlink="">
        <xdr:nvSpPr>
          <xdr:cNvPr id="9" name="Retângulo 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12B667A-7C0C-4AD4-94A0-D4EE50F96C3E}"/>
              </a:ext>
            </a:extLst>
          </xdr:cNvPr>
          <xdr:cNvSpPr/>
        </xdr:nvSpPr>
        <xdr:spPr>
          <a:xfrm>
            <a:off x="6381750" y="1152525"/>
            <a:ext cx="6019800" cy="293370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3" name="Imagem 1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E842BC9-4783-4680-BEC9-8A756A019F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4680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4" name="Imagem 13">
            <a:extLst>
              <a:ext uri="{FF2B5EF4-FFF2-40B4-BE49-F238E27FC236}">
                <a16:creationId xmlns:a16="http://schemas.microsoft.com/office/drawing/2014/main" id="{2E4D72F8-FC5F-47DF-96B4-00239E496A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06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3A302C3-4A98-4277-B1A9-CA58E8DE45CA}" name="Tab_CadDespesas" displayName="Tab_CadDespesas" ref="B6:D18" totalsRowShown="0" headerRowDxfId="17" dataDxfId="16">
  <autoFilter ref="B6:D18" xr:uid="{B3A302C3-4A98-4277-B1A9-CA58E8DE45CA}"/>
  <sortState xmlns:xlrd2="http://schemas.microsoft.com/office/spreadsheetml/2017/richdata2" ref="B7:C18">
    <sortCondition ref="B7:B18"/>
  </sortState>
  <tableColumns count="3">
    <tableColumn id="1" xr3:uid="{CB28E57F-3E64-40F9-A497-E66BFAEF9650}" name="CATEGORIA DE DESPESAS" dataDxfId="15"/>
    <tableColumn id="2" xr3:uid="{B6B27E0D-C435-4EF1-AC05-264A4F17335E}" name="VALOR GASTO" dataDxfId="14" dataCellStyle="Moeda">
      <calculatedColumnFormula>SUMIFS(Tab_Lançamentos[VALOR],Tab_Lançamentos[CATEGORIA],Tab_CadDespesas[[#This Row],[CATEGORIA DE DESPESAS]])</calculatedColumnFormula>
    </tableColumn>
    <tableColumn id="3" xr3:uid="{D2F00892-BD06-442F-B5FD-3D7C047598C3}" name="%" dataDxfId="13" dataCellStyle="Porcentagem">
      <calculatedColumnFormula>Tab_CadDespesas[[#This Row],[VALOR GASTO]]/SUM(Tab_CadDespesas[VALOR GASTO])</calculatedColumnFormula>
    </tableColumn>
  </tableColumns>
  <tableStyleInfo name="TableStyleLight1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83976DA-E502-445C-A46F-FBA360C91FA9}" name="Tab_Auxiliar" displayName="Tab_Auxiliar" ref="B129:C160" totalsRowShown="0" headerRowDxfId="12" dataDxfId="11">
  <autoFilter ref="B129:C160" xr:uid="{183976DA-E502-445C-A46F-FBA360C91FA9}"/>
  <tableColumns count="2">
    <tableColumn id="1" xr3:uid="{85255239-93B5-4FD5-88D4-F5071833FFEF}" name="DIA" dataDxfId="10"/>
    <tableColumn id="2" xr3:uid="{C014C2C8-F69D-4017-BA32-B164328B0A2B}" name="VALOR" dataDxfId="9" dataCellStyle="Moeda">
      <calculatedColumnFormula>IF($I$6="",SUMIFS(Tab_Lançamentos[VALOR],Tab_Lançamentos[DIA],Tab_Auxiliar[[#This Row],[DIA]]),SUMIFS(Tab_Lançamentos[VALOR],Tab_Lançamentos[DIA],Tab_Auxiliar[[#This Row],[DIA]],Tab_Lançamentos[CATEGORIA],CATEGORIAS!$I$6))</calculatedColumnFormula>
    </tableColumn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D762A3-5301-4EC7-897A-D18C6BA742FE}" name="Tab_Lançamentos" displayName="Tab_Lançamentos" ref="B12:F36" totalsRowShown="0" headerRowDxfId="8" dataDxfId="7">
  <autoFilter ref="B12:F36" xr:uid="{C9D762A3-5301-4EC7-897A-D18C6BA742FE}"/>
  <tableColumns count="5">
    <tableColumn id="1" xr3:uid="{4C368156-1AF6-44EC-98CC-B7134452FE96}" name="DATA" dataDxfId="6"/>
    <tableColumn id="2" xr3:uid="{88C34C8D-6046-49EF-8CAD-2CB86524D79B}" name="DESCRIÇÃO" dataDxfId="5"/>
    <tableColumn id="3" xr3:uid="{E5DA3628-BF41-4DE8-ADCB-4551DE0898E3}" name="CATEGORIA" dataDxfId="4"/>
    <tableColumn id="4" xr3:uid="{099BA1E2-6E90-4AC9-B688-ED47DAAC3759}" name="VALOR" dataDxfId="3" dataCellStyle="Moeda"/>
    <tableColumn id="6" xr3:uid="{E4DE2A18-8C8E-4DB7-8B2C-24F347357585}" name="DIA" dataDxfId="2">
      <calculatedColumnFormula>DAY(Tab_Lançamentos[[#This Row],[DATA]])</calculatedColumnFormula>
    </tableColumn>
  </tableColumns>
  <tableStyleInfo name="TableStyleLight18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6F11D-469F-47C3-8A57-58D943B81585}">
  <dimension ref="A1:K160"/>
  <sheetViews>
    <sheetView showGridLines="0" tabSelected="1" workbookViewId="0">
      <pane ySplit="4" topLeftCell="A5" activePane="bottomLeft" state="frozen"/>
      <selection pane="bottomLeft"/>
    </sheetView>
  </sheetViews>
  <sheetFormatPr defaultRowHeight="18" customHeight="1" x14ac:dyDescent="0.25"/>
  <cols>
    <col min="1" max="1" width="0.85546875" style="1" customWidth="1"/>
    <col min="2" max="2" width="28" style="1" customWidth="1"/>
    <col min="3" max="3" width="18.42578125" style="1" customWidth="1"/>
    <col min="4" max="4" width="10.140625" style="1" customWidth="1"/>
    <col min="5" max="5" width="5" style="1" customWidth="1"/>
    <col min="6" max="14" width="9.140625" style="1"/>
    <col min="15" max="15" width="12.140625" style="1" customWidth="1"/>
    <col min="16" max="16384" width="9.140625" style="1"/>
  </cols>
  <sheetData>
    <row r="1" spans="1:11" ht="35.1" customHeight="1" x14ac:dyDescent="0.25">
      <c r="C1" s="3"/>
    </row>
    <row r="2" spans="1:11" s="4" customFormat="1" ht="3.6" customHeight="1" x14ac:dyDescent="0.25"/>
    <row r="3" spans="1:11" s="8" customFormat="1" ht="20.100000000000001" customHeight="1" x14ac:dyDescent="0.25">
      <c r="A3" s="4"/>
    </row>
    <row r="4" spans="1:11" s="4" customFormat="1" ht="3.6" customHeight="1" x14ac:dyDescent="0.25"/>
    <row r="5" spans="1:11" ht="4.5" customHeight="1" x14ac:dyDescent="0.25"/>
    <row r="6" spans="1:11" ht="30" customHeight="1" x14ac:dyDescent="0.25">
      <c r="B6" s="14" t="s">
        <v>39</v>
      </c>
      <c r="C6" s="15" t="s">
        <v>17</v>
      </c>
      <c r="D6" s="15" t="s">
        <v>34</v>
      </c>
      <c r="F6" s="25" t="s">
        <v>38</v>
      </c>
      <c r="G6" s="25"/>
      <c r="H6" s="25"/>
      <c r="I6" s="26" t="s">
        <v>5</v>
      </c>
      <c r="J6" s="26"/>
      <c r="K6" s="26"/>
    </row>
    <row r="7" spans="1:11" ht="18" customHeight="1" x14ac:dyDescent="0.25">
      <c r="B7" s="1" t="s">
        <v>10</v>
      </c>
      <c r="C7" s="9">
        <f>SUMIFS(Tab_Lançamentos[VALOR],Tab_Lançamentos[CATEGORIA],Tab_CadDespesas[[#This Row],[CATEGORIA DE DESPESAS]])</f>
        <v>840</v>
      </c>
      <c r="D7" s="10">
        <f>Tab_CadDespesas[[#This Row],[VALOR GASTO]]/SUM(Tab_CadDespesas[VALOR GASTO])</f>
        <v>0.31414787389206783</v>
      </c>
    </row>
    <row r="8" spans="1:11" ht="18" customHeight="1" x14ac:dyDescent="0.25">
      <c r="B8" s="1" t="s">
        <v>6</v>
      </c>
      <c r="C8" s="9">
        <f>SUMIFS(Tab_Lançamentos[VALOR],Tab_Lançamentos[CATEGORIA],Tab_CadDespesas[[#This Row],[CATEGORIA DE DESPESAS]])</f>
        <v>105.3</v>
      </c>
      <c r="D8" s="10">
        <f>Tab_CadDespesas[[#This Row],[VALOR GASTO]]/SUM(Tab_CadDespesas[VALOR GASTO])</f>
        <v>3.9380679905755639E-2</v>
      </c>
    </row>
    <row r="9" spans="1:11" ht="18" customHeight="1" x14ac:dyDescent="0.25">
      <c r="B9" s="1" t="s">
        <v>7</v>
      </c>
      <c r="C9" s="9">
        <f>SUMIFS(Tab_Lançamentos[VALOR],Tab_Lançamentos[CATEGORIA],Tab_CadDespesas[[#This Row],[CATEGORIA DE DESPESAS]])</f>
        <v>49</v>
      </c>
      <c r="D9" s="10">
        <f>Tab_CadDespesas[[#This Row],[VALOR GASTO]]/SUM(Tab_CadDespesas[VALOR GASTO])</f>
        <v>1.8325292643703955E-2</v>
      </c>
    </row>
    <row r="10" spans="1:11" ht="18" customHeight="1" x14ac:dyDescent="0.25">
      <c r="B10" s="1" t="s">
        <v>12</v>
      </c>
      <c r="C10" s="9">
        <f>SUMIFS(Tab_Lançamentos[VALOR],Tab_Lançamentos[CATEGORIA],Tab_CadDespesas[[#This Row],[CATEGORIA DE DESPESAS]])</f>
        <v>30</v>
      </c>
      <c r="D10" s="10">
        <f>Tab_CadDespesas[[#This Row],[VALOR GASTO]]/SUM(Tab_CadDespesas[VALOR GASTO])</f>
        <v>1.1219566924716708E-2</v>
      </c>
    </row>
    <row r="11" spans="1:11" ht="18" customHeight="1" x14ac:dyDescent="0.25">
      <c r="B11" s="1" t="s">
        <v>13</v>
      </c>
      <c r="C11" s="9">
        <f>SUMIFS(Tab_Lançamentos[VALOR],Tab_Lançamentos[CATEGORIA],Tab_CadDespesas[[#This Row],[CATEGORIA DE DESPESAS]])</f>
        <v>185</v>
      </c>
      <c r="D11" s="10">
        <f>Tab_CadDespesas[[#This Row],[VALOR GASTO]]/SUM(Tab_CadDespesas[VALOR GASTO])</f>
        <v>6.9187329369086364E-2</v>
      </c>
    </row>
    <row r="12" spans="1:11" ht="18" customHeight="1" x14ac:dyDescent="0.25">
      <c r="B12" s="1" t="s">
        <v>15</v>
      </c>
      <c r="C12" s="9">
        <f>SUMIFS(Tab_Lançamentos[VALOR],Tab_Lançamentos[CATEGORIA],Tab_CadDespesas[[#This Row],[CATEGORIA DE DESPESAS]])</f>
        <v>100.8</v>
      </c>
      <c r="D12" s="10">
        <f>Tab_CadDespesas[[#This Row],[VALOR GASTO]]/SUM(Tab_CadDespesas[VALOR GASTO])</f>
        <v>3.7697744867048133E-2</v>
      </c>
    </row>
    <row r="13" spans="1:11" ht="18" customHeight="1" x14ac:dyDescent="0.25">
      <c r="B13" s="1" t="s">
        <v>11</v>
      </c>
      <c r="C13" s="9">
        <f>SUMIFS(Tab_Lançamentos[VALOR],Tab_Lançamentos[CATEGORIA],Tab_CadDespesas[[#This Row],[CATEGORIA DE DESPESAS]])</f>
        <v>125</v>
      </c>
      <c r="D13" s="10">
        <f>Tab_CadDespesas[[#This Row],[VALOR GASTO]]/SUM(Tab_CadDespesas[VALOR GASTO])</f>
        <v>4.6748195519652945E-2</v>
      </c>
    </row>
    <row r="14" spans="1:11" ht="18" customHeight="1" x14ac:dyDescent="0.25">
      <c r="B14" s="1" t="s">
        <v>9</v>
      </c>
      <c r="C14" s="9">
        <f>SUMIFS(Tab_Lançamentos[VALOR],Tab_Lançamentos[CATEGORIA],Tab_CadDespesas[[#This Row],[CATEGORIA DE DESPESAS]])</f>
        <v>241</v>
      </c>
      <c r="D14" s="10">
        <f>Tab_CadDespesas[[#This Row],[VALOR GASTO]]/SUM(Tab_CadDespesas[VALOR GASTO])</f>
        <v>9.0130520961890878E-2</v>
      </c>
    </row>
    <row r="15" spans="1:11" ht="18" customHeight="1" x14ac:dyDescent="0.25">
      <c r="B15" s="1" t="s">
        <v>16</v>
      </c>
      <c r="C15" s="9">
        <f>SUMIFS(Tab_Lançamentos[VALOR],Tab_Lançamentos[CATEGORIA],Tab_CadDespesas[[#This Row],[CATEGORIA DE DESPESAS]])</f>
        <v>280</v>
      </c>
      <c r="D15" s="10">
        <f>Tab_CadDespesas[[#This Row],[VALOR GASTO]]/SUM(Tab_CadDespesas[VALOR GASTO])</f>
        <v>0.1047159579640226</v>
      </c>
    </row>
    <row r="16" spans="1:11" ht="18" customHeight="1" x14ac:dyDescent="0.25">
      <c r="B16" s="1" t="s">
        <v>14</v>
      </c>
      <c r="C16" s="9">
        <f>SUMIFS(Tab_Lançamentos[VALOR],Tab_Lançamentos[CATEGORIA],Tab_CadDespesas[[#This Row],[CATEGORIA DE DESPESAS]])</f>
        <v>47.8</v>
      </c>
      <c r="D16" s="10">
        <f>Tab_CadDespesas[[#This Row],[VALOR GASTO]]/SUM(Tab_CadDespesas[VALOR GASTO])</f>
        <v>1.7876509966715286E-2</v>
      </c>
    </row>
    <row r="17" spans="2:4" ht="18" customHeight="1" x14ac:dyDescent="0.25">
      <c r="B17" s="1" t="s">
        <v>8</v>
      </c>
      <c r="C17" s="9">
        <f>SUMIFS(Tab_Lançamentos[VALOR],Tab_Lançamentos[CATEGORIA],Tab_CadDespesas[[#This Row],[CATEGORIA DE DESPESAS]])</f>
        <v>137</v>
      </c>
      <c r="D17" s="10">
        <f>Tab_CadDespesas[[#This Row],[VALOR GASTO]]/SUM(Tab_CadDespesas[VALOR GASTO])</f>
        <v>5.1236022289539628E-2</v>
      </c>
    </row>
    <row r="18" spans="2:4" ht="18" customHeight="1" x14ac:dyDescent="0.25">
      <c r="B18" s="1" t="s">
        <v>5</v>
      </c>
      <c r="C18" s="9">
        <f>SUMIFS(Tab_Lançamentos[VALOR],Tab_Lançamentos[CATEGORIA],Tab_CadDespesas[[#This Row],[CATEGORIA DE DESPESAS]])</f>
        <v>533</v>
      </c>
      <c r="D18" s="10">
        <f>Tab_CadDespesas[[#This Row],[VALOR GASTO]]/SUM(Tab_CadDespesas[VALOR GASTO])</f>
        <v>0.19933430569580016</v>
      </c>
    </row>
    <row r="128" spans="2:10" ht="18" customHeight="1" x14ac:dyDescent="0.25">
      <c r="B128" s="17" t="s">
        <v>37</v>
      </c>
      <c r="C128" s="16">
        <f>SUM(Tab_Auxiliar[VALOR])</f>
        <v>533</v>
      </c>
      <c r="F128"/>
      <c r="G128"/>
      <c r="H128"/>
      <c r="I128"/>
      <c r="J128"/>
    </row>
    <row r="129" spans="2:3" ht="18" customHeight="1" x14ac:dyDescent="0.25">
      <c r="B129" s="11" t="s">
        <v>4</v>
      </c>
      <c r="C129" s="11" t="s">
        <v>3</v>
      </c>
    </row>
    <row r="130" spans="2:3" ht="18" customHeight="1" x14ac:dyDescent="0.25">
      <c r="B130" s="13">
        <v>1</v>
      </c>
      <c r="C130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31" spans="2:3" ht="18" customHeight="1" x14ac:dyDescent="0.25">
      <c r="B131" s="13">
        <v>2</v>
      </c>
      <c r="C131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32" spans="2:3" ht="18" customHeight="1" x14ac:dyDescent="0.25">
      <c r="B132" s="13">
        <v>3</v>
      </c>
      <c r="C132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33" spans="2:3" ht="18" customHeight="1" x14ac:dyDescent="0.25">
      <c r="B133" s="13">
        <v>4</v>
      </c>
      <c r="C133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34" spans="2:3" ht="18" customHeight="1" x14ac:dyDescent="0.25">
      <c r="B134" s="13">
        <v>5</v>
      </c>
      <c r="C134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35" spans="2:3" ht="18" customHeight="1" x14ac:dyDescent="0.25">
      <c r="B135" s="13">
        <v>6</v>
      </c>
      <c r="C135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36" spans="2:3" ht="18" customHeight="1" x14ac:dyDescent="0.25">
      <c r="B136" s="13">
        <v>7</v>
      </c>
      <c r="C136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37" spans="2:3" ht="18" customHeight="1" x14ac:dyDescent="0.25">
      <c r="B137" s="13">
        <v>8</v>
      </c>
      <c r="C137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38" spans="2:3" ht="18" customHeight="1" x14ac:dyDescent="0.25">
      <c r="B138" s="13">
        <v>9</v>
      </c>
      <c r="C138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39" spans="2:3" ht="18" customHeight="1" x14ac:dyDescent="0.25">
      <c r="B139" s="13">
        <v>10</v>
      </c>
      <c r="C139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40" spans="2:3" ht="18" customHeight="1" x14ac:dyDescent="0.25">
      <c r="B140" s="13">
        <v>11</v>
      </c>
      <c r="C140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41" spans="2:3" ht="18" customHeight="1" x14ac:dyDescent="0.25">
      <c r="B141" s="13">
        <v>12</v>
      </c>
      <c r="C141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42" spans="2:3" ht="18" customHeight="1" x14ac:dyDescent="0.25">
      <c r="B142" s="13">
        <v>13</v>
      </c>
      <c r="C142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43" spans="2:3" ht="18" customHeight="1" x14ac:dyDescent="0.25">
      <c r="B143" s="13">
        <v>14</v>
      </c>
      <c r="C143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44" spans="2:3" ht="18" customHeight="1" x14ac:dyDescent="0.25">
      <c r="B144" s="13">
        <v>15</v>
      </c>
      <c r="C144" s="12">
        <f>IF($I$6="",SUMIFS(Tab_Lançamentos[VALOR],Tab_Lançamentos[DIA],Tab_Auxiliar[[#This Row],[DIA]]),SUMIFS(Tab_Lançamentos[VALOR],Tab_Lançamentos[DIA],Tab_Auxiliar[[#This Row],[DIA]],Tab_Lançamentos[CATEGORIA],CATEGORIAS!$I$6))</f>
        <v>129</v>
      </c>
    </row>
    <row r="145" spans="2:3" ht="18" customHeight="1" x14ac:dyDescent="0.25">
      <c r="B145" s="13">
        <v>16</v>
      </c>
      <c r="C145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46" spans="2:3" ht="18" customHeight="1" x14ac:dyDescent="0.25">
      <c r="B146" s="13">
        <v>17</v>
      </c>
      <c r="C146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47" spans="2:3" ht="18" customHeight="1" x14ac:dyDescent="0.25">
      <c r="B147" s="13">
        <v>18</v>
      </c>
      <c r="C147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48" spans="2:3" ht="18" customHeight="1" x14ac:dyDescent="0.25">
      <c r="B148" s="13">
        <v>19</v>
      </c>
      <c r="C148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49" spans="2:3" ht="18" customHeight="1" x14ac:dyDescent="0.25">
      <c r="B149" s="13">
        <v>20</v>
      </c>
      <c r="C149" s="12">
        <f>IF($I$6="",SUMIFS(Tab_Lançamentos[VALOR],Tab_Lançamentos[DIA],Tab_Auxiliar[[#This Row],[DIA]]),SUMIFS(Tab_Lançamentos[VALOR],Tab_Lançamentos[DIA],Tab_Auxiliar[[#This Row],[DIA]],Tab_Lançamentos[CATEGORIA],CATEGORIAS!$I$6))</f>
        <v>165</v>
      </c>
    </row>
    <row r="150" spans="2:3" ht="18" customHeight="1" x14ac:dyDescent="0.25">
      <c r="B150" s="13">
        <v>21</v>
      </c>
      <c r="C150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51" spans="2:3" ht="18" customHeight="1" x14ac:dyDescent="0.25">
      <c r="B151" s="13">
        <v>22</v>
      </c>
      <c r="C151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52" spans="2:3" ht="18" customHeight="1" x14ac:dyDescent="0.25">
      <c r="B152" s="13">
        <v>23</v>
      </c>
      <c r="C152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53" spans="2:3" ht="18" customHeight="1" x14ac:dyDescent="0.25">
      <c r="B153" s="13">
        <v>24</v>
      </c>
      <c r="C153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54" spans="2:3" ht="18" customHeight="1" x14ac:dyDescent="0.25">
      <c r="B154" s="13">
        <v>25</v>
      </c>
      <c r="C154" s="12">
        <f>IF($I$6="",SUMIFS(Tab_Lançamentos[VALOR],Tab_Lançamentos[DIA],Tab_Auxiliar[[#This Row],[DIA]]),SUMIFS(Tab_Lançamentos[VALOR],Tab_Lançamentos[DIA],Tab_Auxiliar[[#This Row],[DIA]],Tab_Lançamentos[CATEGORIA],CATEGORIAS!$I$6))</f>
        <v>115</v>
      </c>
    </row>
    <row r="155" spans="2:3" ht="18" customHeight="1" x14ac:dyDescent="0.25">
      <c r="B155" s="13">
        <v>26</v>
      </c>
      <c r="C155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56" spans="2:3" ht="18" customHeight="1" x14ac:dyDescent="0.25">
      <c r="B156" s="13">
        <v>27</v>
      </c>
      <c r="C156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57" spans="2:3" ht="18" customHeight="1" x14ac:dyDescent="0.25">
      <c r="B157" s="13">
        <v>28</v>
      </c>
      <c r="C157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58" spans="2:3" ht="18" customHeight="1" x14ac:dyDescent="0.25">
      <c r="B158" s="13">
        <v>29</v>
      </c>
      <c r="C158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59" spans="2:3" ht="18" customHeight="1" x14ac:dyDescent="0.25">
      <c r="B159" s="13">
        <v>30</v>
      </c>
      <c r="C159" s="12">
        <f>IF($I$6="",SUMIFS(Tab_Lançamentos[VALOR],Tab_Lançamentos[DIA],Tab_Auxiliar[[#This Row],[DIA]]),SUMIFS(Tab_Lançamentos[VALOR],Tab_Lançamentos[DIA],Tab_Auxiliar[[#This Row],[DIA]],Tab_Lançamentos[CATEGORIA],CATEGORIAS!$I$6))</f>
        <v>0</v>
      </c>
    </row>
    <row r="160" spans="2:3" ht="18" customHeight="1" x14ac:dyDescent="0.25">
      <c r="B160" s="13">
        <v>31</v>
      </c>
      <c r="C160" s="12">
        <f>IF($I$6="",SUMIFS(Tab_Lançamentos[VALOR],Tab_Lançamentos[DIA],Tab_Auxiliar[[#This Row],[DIA]]),SUMIFS(Tab_Lançamentos[VALOR],Tab_Lançamentos[DIA],Tab_Auxiliar[[#This Row],[DIA]],Tab_Lançamentos[CATEGORIA],CATEGORIAS!$I$6))</f>
        <v>124</v>
      </c>
    </row>
  </sheetData>
  <mergeCells count="2">
    <mergeCell ref="F6:H6"/>
    <mergeCell ref="I6:K6"/>
  </mergeCells>
  <phoneticPr fontId="2" type="noConversion"/>
  <dataValidations count="2">
    <dataValidation type="list" allowBlank="1" showInputMessage="1" showErrorMessage="1" sqref="I6:K6" xr:uid="{24356D16-9F44-4159-916C-3BD2D95612AE}">
      <formula1>DESPESAS</formula1>
    </dataValidation>
    <dataValidation allowBlank="1" showInputMessage="1" showErrorMessage="1" promptTitle="CONTÉM FÓRMULAS" prompt="Não deletar ou digitar nestas células." sqref="C7:D18 C128 C130:C160" xr:uid="{BDF2D679-7C92-4F53-8730-F48DA320F0DD}"/>
  </dataValidations>
  <pageMargins left="0.511811024" right="0.511811024" top="0.78740157499999996" bottom="0.78740157499999996" header="0.31496062000000002" footer="0.31496062000000002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5690-D45D-45C9-A443-3E8045004769}">
  <dimension ref="A1:F36"/>
  <sheetViews>
    <sheetView showGridLines="0" zoomScaleNormal="100" workbookViewId="0">
      <pane ySplit="12" topLeftCell="A13" activePane="bottomLeft" state="frozen"/>
      <selection pane="bottomLeft"/>
    </sheetView>
  </sheetViews>
  <sheetFormatPr defaultRowHeight="18" customHeight="1" x14ac:dyDescent="0.25"/>
  <cols>
    <col min="1" max="1" width="0.85546875" style="1" customWidth="1"/>
    <col min="2" max="2" width="13.140625" style="1" customWidth="1"/>
    <col min="3" max="3" width="35" style="1" customWidth="1"/>
    <col min="4" max="4" width="20.28515625" style="1" customWidth="1"/>
    <col min="5" max="5" width="15.42578125" style="1" customWidth="1"/>
    <col min="6" max="6" width="14.42578125" style="1" hidden="1" customWidth="1"/>
    <col min="7" max="16384" width="9.140625" style="1"/>
  </cols>
  <sheetData>
    <row r="1" spans="1:6" ht="35.1" customHeight="1" x14ac:dyDescent="0.25">
      <c r="C1" s="3"/>
    </row>
    <row r="2" spans="1:6" s="4" customFormat="1" ht="3.6" customHeight="1" x14ac:dyDescent="0.25"/>
    <row r="3" spans="1:6" s="8" customFormat="1" ht="20.100000000000001" customHeight="1" x14ac:dyDescent="0.25">
      <c r="A3" s="4"/>
    </row>
    <row r="4" spans="1:6" s="4" customFormat="1" ht="3.6" customHeight="1" x14ac:dyDescent="0.25"/>
    <row r="5" spans="1:6" ht="4.5" customHeight="1" x14ac:dyDescent="0.25"/>
    <row r="6" spans="1:6" ht="18" customHeight="1" x14ac:dyDescent="0.25">
      <c r="D6" s="23" t="s">
        <v>35</v>
      </c>
      <c r="E6" s="18">
        <v>3100</v>
      </c>
    </row>
    <row r="7" spans="1:6" ht="4.5" customHeight="1" x14ac:dyDescent="0.25">
      <c r="D7" s="19"/>
    </row>
    <row r="8" spans="1:6" ht="18" customHeight="1" x14ac:dyDescent="0.25">
      <c r="D8" s="22" t="s">
        <v>17</v>
      </c>
      <c r="E8" s="24">
        <f>SUM(Tab_Lançamentos[VALOR])</f>
        <v>2673.8999999999996</v>
      </c>
    </row>
    <row r="9" spans="1:6" ht="4.5" customHeight="1" x14ac:dyDescent="0.25">
      <c r="D9" s="19"/>
    </row>
    <row r="10" spans="1:6" ht="18" customHeight="1" x14ac:dyDescent="0.25">
      <c r="D10" s="22" t="s">
        <v>36</v>
      </c>
      <c r="E10" s="24">
        <f>E6-E8</f>
        <v>426.10000000000036</v>
      </c>
    </row>
    <row r="11" spans="1:6" ht="4.5" customHeight="1" x14ac:dyDescent="0.25"/>
    <row r="12" spans="1:6" s="20" customFormat="1" ht="30" customHeight="1" x14ac:dyDescent="0.25">
      <c r="B12" s="14" t="s">
        <v>0</v>
      </c>
      <c r="C12" s="14" t="s">
        <v>1</v>
      </c>
      <c r="D12" s="14" t="s">
        <v>2</v>
      </c>
      <c r="E12" s="14" t="s">
        <v>3</v>
      </c>
      <c r="F12" s="15" t="s">
        <v>4</v>
      </c>
    </row>
    <row r="13" spans="1:6" ht="18" customHeight="1" x14ac:dyDescent="0.25">
      <c r="B13" s="21">
        <v>45296</v>
      </c>
      <c r="C13" s="1" t="s">
        <v>18</v>
      </c>
      <c r="D13" s="1" t="s">
        <v>10</v>
      </c>
      <c r="E13" s="2">
        <v>840</v>
      </c>
      <c r="F13" s="20">
        <f>DAY(Tab_Lançamentos[[#This Row],[DATA]])</f>
        <v>5</v>
      </c>
    </row>
    <row r="14" spans="1:6" ht="18" customHeight="1" x14ac:dyDescent="0.25">
      <c r="B14" s="21">
        <v>45296</v>
      </c>
      <c r="C14" s="1" t="s">
        <v>19</v>
      </c>
      <c r="D14" s="1" t="s">
        <v>6</v>
      </c>
      <c r="E14" s="2">
        <v>55</v>
      </c>
      <c r="F14" s="20">
        <f>DAY(Tab_Lançamentos[[#This Row],[DATA]])</f>
        <v>5</v>
      </c>
    </row>
    <row r="15" spans="1:6" ht="18" customHeight="1" x14ac:dyDescent="0.25">
      <c r="B15" s="21">
        <v>45299</v>
      </c>
      <c r="C15" s="1" t="s">
        <v>20</v>
      </c>
      <c r="D15" s="1" t="s">
        <v>7</v>
      </c>
      <c r="E15" s="2">
        <v>23</v>
      </c>
      <c r="F15" s="20">
        <f>DAY(Tab_Lançamentos[[#This Row],[DATA]])</f>
        <v>8</v>
      </c>
    </row>
    <row r="16" spans="1:6" ht="18" customHeight="1" x14ac:dyDescent="0.25">
      <c r="B16" s="21">
        <v>45300</v>
      </c>
      <c r="C16" s="1" t="s">
        <v>21</v>
      </c>
      <c r="D16" s="1" t="s">
        <v>12</v>
      </c>
      <c r="E16" s="2">
        <v>30</v>
      </c>
      <c r="F16" s="20">
        <f>DAY(Tab_Lançamentos[[#This Row],[DATA]])</f>
        <v>9</v>
      </c>
    </row>
    <row r="17" spans="2:6" ht="18" customHeight="1" x14ac:dyDescent="0.25">
      <c r="B17" s="21">
        <v>45302</v>
      </c>
      <c r="C17" s="1" t="s">
        <v>22</v>
      </c>
      <c r="D17" s="1" t="s">
        <v>9</v>
      </c>
      <c r="E17" s="2">
        <v>45</v>
      </c>
      <c r="F17" s="20">
        <f>DAY(Tab_Lançamentos[[#This Row],[DATA]])</f>
        <v>11</v>
      </c>
    </row>
    <row r="18" spans="2:6" ht="18" customHeight="1" x14ac:dyDescent="0.25">
      <c r="B18" s="21">
        <v>45302</v>
      </c>
      <c r="C18" s="1" t="s">
        <v>23</v>
      </c>
      <c r="D18" s="1" t="s">
        <v>13</v>
      </c>
      <c r="E18" s="2">
        <v>185</v>
      </c>
      <c r="F18" s="20">
        <f>DAY(Tab_Lançamentos[[#This Row],[DATA]])</f>
        <v>11</v>
      </c>
    </row>
    <row r="19" spans="2:6" ht="18" customHeight="1" x14ac:dyDescent="0.25">
      <c r="B19" s="21">
        <v>45304</v>
      </c>
      <c r="C19" s="1" t="s">
        <v>24</v>
      </c>
      <c r="D19" s="1" t="s">
        <v>15</v>
      </c>
      <c r="E19" s="2">
        <v>55</v>
      </c>
      <c r="F19" s="20">
        <f>DAY(Tab_Lançamentos[[#This Row],[DATA]])</f>
        <v>13</v>
      </c>
    </row>
    <row r="20" spans="2:6" ht="18" customHeight="1" x14ac:dyDescent="0.25">
      <c r="B20" s="21">
        <v>45306</v>
      </c>
      <c r="C20" s="1" t="s">
        <v>25</v>
      </c>
      <c r="D20" s="1" t="s">
        <v>11</v>
      </c>
      <c r="E20" s="2">
        <v>125</v>
      </c>
      <c r="F20" s="20">
        <f>DAY(Tab_Lançamentos[[#This Row],[DATA]])</f>
        <v>15</v>
      </c>
    </row>
    <row r="21" spans="2:6" ht="18" customHeight="1" x14ac:dyDescent="0.25">
      <c r="B21" s="21">
        <v>45306</v>
      </c>
      <c r="C21" s="1" t="s">
        <v>30</v>
      </c>
      <c r="D21" s="1" t="s">
        <v>5</v>
      </c>
      <c r="E21" s="2">
        <v>129</v>
      </c>
      <c r="F21" s="20">
        <f>DAY(Tab_Lançamentos[[#This Row],[DATA]])</f>
        <v>15</v>
      </c>
    </row>
    <row r="22" spans="2:6" ht="18" customHeight="1" x14ac:dyDescent="0.25">
      <c r="B22" s="21">
        <v>45307</v>
      </c>
      <c r="C22" s="1" t="s">
        <v>26</v>
      </c>
      <c r="D22" s="1" t="s">
        <v>16</v>
      </c>
      <c r="E22" s="2">
        <v>45</v>
      </c>
      <c r="F22" s="20">
        <f>DAY(Tab_Lançamentos[[#This Row],[DATA]])</f>
        <v>16</v>
      </c>
    </row>
    <row r="23" spans="2:6" ht="18" customHeight="1" x14ac:dyDescent="0.25">
      <c r="B23" s="21">
        <v>45308</v>
      </c>
      <c r="C23" s="1" t="s">
        <v>27</v>
      </c>
      <c r="D23" s="1" t="s">
        <v>14</v>
      </c>
      <c r="E23" s="2">
        <v>26.5</v>
      </c>
      <c r="F23" s="20">
        <f>DAY(Tab_Lançamentos[[#This Row],[DATA]])</f>
        <v>17</v>
      </c>
    </row>
    <row r="24" spans="2:6" ht="18" customHeight="1" x14ac:dyDescent="0.25">
      <c r="B24" s="21">
        <v>45309</v>
      </c>
      <c r="C24" s="1" t="s">
        <v>28</v>
      </c>
      <c r="D24" s="1" t="s">
        <v>8</v>
      </c>
      <c r="E24" s="2">
        <v>69</v>
      </c>
      <c r="F24" s="20">
        <f>DAY(Tab_Lançamentos[[#This Row],[DATA]])</f>
        <v>18</v>
      </c>
    </row>
    <row r="25" spans="2:6" ht="18" customHeight="1" x14ac:dyDescent="0.25">
      <c r="B25" s="21">
        <v>45310</v>
      </c>
      <c r="C25" s="1" t="s">
        <v>29</v>
      </c>
      <c r="D25" s="1" t="s">
        <v>6</v>
      </c>
      <c r="E25" s="2">
        <v>25.3</v>
      </c>
      <c r="F25" s="20">
        <f>DAY(Tab_Lançamentos[[#This Row],[DATA]])</f>
        <v>19</v>
      </c>
    </row>
    <row r="26" spans="2:6" ht="18" customHeight="1" x14ac:dyDescent="0.25">
      <c r="B26" s="21">
        <v>45311</v>
      </c>
      <c r="C26" s="1" t="s">
        <v>30</v>
      </c>
      <c r="D26" s="1" t="s">
        <v>5</v>
      </c>
      <c r="E26" s="2">
        <v>165</v>
      </c>
      <c r="F26" s="20">
        <f>DAY(Tab_Lançamentos[[#This Row],[DATA]])</f>
        <v>20</v>
      </c>
    </row>
    <row r="27" spans="2:6" ht="18" customHeight="1" x14ac:dyDescent="0.25">
      <c r="B27" s="21">
        <v>45316</v>
      </c>
      <c r="C27" s="1" t="s">
        <v>30</v>
      </c>
      <c r="D27" s="1" t="s">
        <v>5</v>
      </c>
      <c r="E27" s="2">
        <v>115</v>
      </c>
      <c r="F27" s="20">
        <f>DAY(Tab_Lançamentos[[#This Row],[DATA]])</f>
        <v>25</v>
      </c>
    </row>
    <row r="28" spans="2:6" ht="18" customHeight="1" x14ac:dyDescent="0.25">
      <c r="B28" s="21">
        <v>45316</v>
      </c>
      <c r="C28" s="1" t="s">
        <v>24</v>
      </c>
      <c r="D28" s="1" t="s">
        <v>15</v>
      </c>
      <c r="E28" s="2">
        <v>45.8</v>
      </c>
      <c r="F28" s="20">
        <f>DAY(Tab_Lançamentos[[#This Row],[DATA]])</f>
        <v>25</v>
      </c>
    </row>
    <row r="29" spans="2:6" ht="18" customHeight="1" x14ac:dyDescent="0.25">
      <c r="B29" s="21">
        <v>45317</v>
      </c>
      <c r="C29" s="1" t="s">
        <v>31</v>
      </c>
      <c r="D29" s="1" t="s">
        <v>14</v>
      </c>
      <c r="E29" s="2">
        <v>21.3</v>
      </c>
      <c r="F29" s="20">
        <f>DAY(Tab_Lançamentos[[#This Row],[DATA]])</f>
        <v>26</v>
      </c>
    </row>
    <row r="30" spans="2:6" ht="18" customHeight="1" x14ac:dyDescent="0.25">
      <c r="B30" s="21">
        <v>45319</v>
      </c>
      <c r="C30" s="1" t="s">
        <v>22</v>
      </c>
      <c r="D30" s="1" t="s">
        <v>9</v>
      </c>
      <c r="E30" s="2">
        <v>42</v>
      </c>
      <c r="F30" s="20">
        <f>DAY(Tab_Lançamentos[[#This Row],[DATA]])</f>
        <v>28</v>
      </c>
    </row>
    <row r="31" spans="2:6" ht="18" customHeight="1" x14ac:dyDescent="0.25">
      <c r="B31" s="21">
        <v>45320</v>
      </c>
      <c r="C31" s="1" t="s">
        <v>32</v>
      </c>
      <c r="D31" s="1" t="s">
        <v>16</v>
      </c>
      <c r="E31" s="2">
        <v>235</v>
      </c>
      <c r="F31" s="20">
        <f>DAY(Tab_Lançamentos[[#This Row],[DATA]])</f>
        <v>29</v>
      </c>
    </row>
    <row r="32" spans="2:6" ht="18" customHeight="1" x14ac:dyDescent="0.25">
      <c r="B32" s="21">
        <v>45320</v>
      </c>
      <c r="C32" s="1" t="s">
        <v>28</v>
      </c>
      <c r="D32" s="1" t="s">
        <v>8</v>
      </c>
      <c r="E32" s="2">
        <v>68</v>
      </c>
      <c r="F32" s="20">
        <f>DAY(Tab_Lançamentos[[#This Row],[DATA]])</f>
        <v>29</v>
      </c>
    </row>
    <row r="33" spans="2:6" ht="18" customHeight="1" x14ac:dyDescent="0.25">
      <c r="B33" s="21">
        <v>45321</v>
      </c>
      <c r="C33" s="1" t="s">
        <v>29</v>
      </c>
      <c r="D33" s="1" t="s">
        <v>6</v>
      </c>
      <c r="E33" s="2">
        <v>25</v>
      </c>
      <c r="F33" s="20">
        <f>DAY(Tab_Lançamentos[[#This Row],[DATA]])</f>
        <v>30</v>
      </c>
    </row>
    <row r="34" spans="2:6" ht="18" customHeight="1" x14ac:dyDescent="0.25">
      <c r="B34" s="21">
        <v>45321</v>
      </c>
      <c r="C34" s="1" t="s">
        <v>20</v>
      </c>
      <c r="D34" s="1" t="s">
        <v>7</v>
      </c>
      <c r="E34" s="2">
        <v>26</v>
      </c>
      <c r="F34" s="20">
        <f>DAY(Tab_Lançamentos[[#This Row],[DATA]])</f>
        <v>30</v>
      </c>
    </row>
    <row r="35" spans="2:6" ht="18" customHeight="1" x14ac:dyDescent="0.25">
      <c r="B35" s="21">
        <v>45322</v>
      </c>
      <c r="C35" s="1" t="s">
        <v>33</v>
      </c>
      <c r="D35" s="1" t="s">
        <v>9</v>
      </c>
      <c r="E35" s="2">
        <v>154</v>
      </c>
      <c r="F35" s="20">
        <f>DAY(Tab_Lançamentos[[#This Row],[DATA]])</f>
        <v>31</v>
      </c>
    </row>
    <row r="36" spans="2:6" ht="18" customHeight="1" x14ac:dyDescent="0.25">
      <c r="B36" s="21">
        <v>45322</v>
      </c>
      <c r="C36" s="1" t="s">
        <v>30</v>
      </c>
      <c r="D36" s="1" t="s">
        <v>5</v>
      </c>
      <c r="E36" s="2">
        <v>124</v>
      </c>
      <c r="F36" s="20">
        <f>DAY(Tab_Lançamentos[[#This Row],[DATA]])</f>
        <v>31</v>
      </c>
    </row>
  </sheetData>
  <conditionalFormatting sqref="E10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count="2">
    <dataValidation type="list" allowBlank="1" showInputMessage="1" showErrorMessage="1" sqref="D13:D36" xr:uid="{B8081A82-93A9-4EA0-8B59-B1FA9C31AC6D}">
      <formula1>DESPESAS</formula1>
    </dataValidation>
    <dataValidation allowBlank="1" showInputMessage="1" showErrorMessage="1" promptTitle="CONTÉM FÓRMULAS" prompt="Não deletar ou digitar nestas células." sqref="E8 E10 F13:F36" xr:uid="{DBE9999F-2D9C-42DF-975A-D15CEDC982A3}"/>
  </dataValidation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2722-697E-4DF0-B261-7F0746EB5151}">
  <sheetPr>
    <tabColor rgb="FFFFC000"/>
  </sheetPr>
  <dimension ref="A1:AG68"/>
  <sheetViews>
    <sheetView showGridLines="0" workbookViewId="0"/>
  </sheetViews>
  <sheetFormatPr defaultRowHeight="18" customHeight="1" x14ac:dyDescent="0.25"/>
  <cols>
    <col min="1" max="1" width="0.85546875" style="1" customWidth="1"/>
    <col min="2" max="11" width="9.140625" style="1" customWidth="1"/>
    <col min="12" max="13" width="1.5703125" style="1" customWidth="1"/>
    <col min="14" max="19" width="9" style="1" customWidth="1"/>
    <col min="20" max="16384" width="9.140625" style="1"/>
  </cols>
  <sheetData>
    <row r="1" spans="1:33" ht="35.1" customHeight="1" x14ac:dyDescent="0.25">
      <c r="C1" s="3"/>
    </row>
    <row r="2" spans="1:33" s="4" customFormat="1" ht="5.0999999999999996" customHeight="1" x14ac:dyDescent="0.25"/>
    <row r="3" spans="1:33" ht="18" customHeight="1" x14ac:dyDescent="0.25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8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18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7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8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7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8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7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8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7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18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18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7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18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7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8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8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7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8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7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8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7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8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7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8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7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8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7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ht="18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7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ht="18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7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ht="18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18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18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18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ht="18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ht="18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ht="18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ht="18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ht="18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8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ht="18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18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18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8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18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18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8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ht="18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ht="18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18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ht="18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8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18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18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18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18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18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18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18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18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18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ht="18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ht="18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ht="18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ht="18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ht="18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ht="18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18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8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ht="18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ht="18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8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8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8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ht="18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ht="18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CATEGORIAS</vt:lpstr>
      <vt:lpstr>LANÇAMENTOS</vt:lpstr>
      <vt:lpstr>BÔNUS</vt:lpstr>
      <vt:lpstr>DESPESAS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Silva</dc:creator>
  <cp:lastModifiedBy>Rafael Silva</cp:lastModifiedBy>
  <dcterms:created xsi:type="dcterms:W3CDTF">2024-08-15T12:56:23Z</dcterms:created>
  <dcterms:modified xsi:type="dcterms:W3CDTF">2024-08-31T18:34:49Z</dcterms:modified>
</cp:coreProperties>
</file>