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96d12aca39f54f6/Documentos/1_MAX PLANILHAS/5_SITE/PLANILHAS_SITE/GRÁTIS/2_EM DESENVOLVIMENTO/DESENVOLVENDO/Planilha de Dieta Nutricional/ARQUIVO/"/>
    </mc:Choice>
  </mc:AlternateContent>
  <xr:revisionPtr revIDLastSave="1226" documentId="8_{EC603948-6D92-4AEF-862C-B9061398C1B0}" xr6:coauthVersionLast="47" xr6:coauthVersionMax="47" xr10:uidLastSave="{3C9556D0-6ABF-4BAE-9ED5-95F696540354}"/>
  <bookViews>
    <workbookView xWindow="-120" yWindow="-120" windowWidth="29040" windowHeight="15720" tabRatio="12" xr2:uid="{3930363F-3F43-4856-A174-5E42D9F664F2}"/>
  </bookViews>
  <sheets>
    <sheet name="CADASTRO" sheetId="1" r:id="rId1"/>
    <sheet name="FORMULÁRIO" sheetId="2" r:id="rId2"/>
    <sheet name="BÔNUS" sheetId="5" r:id="rId3"/>
  </sheets>
  <definedNames>
    <definedName name="_xlnm.Print_Area" localSheetId="1">FORMULÁRIO!$A:$L</definedName>
    <definedName name="produtos">Tab_cadastros[ALIMENTO]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3" i="2" l="1"/>
  <c r="E23" i="2"/>
  <c r="F23" i="2"/>
  <c r="G23" i="2"/>
  <c r="H23" i="2"/>
  <c r="C24" i="2"/>
  <c r="E24" i="2"/>
  <c r="F24" i="2"/>
  <c r="G24" i="2"/>
  <c r="H24" i="2"/>
  <c r="C25" i="2"/>
  <c r="E25" i="2"/>
  <c r="F25" i="2"/>
  <c r="G25" i="2"/>
  <c r="H25" i="2"/>
  <c r="L9" i="1"/>
  <c r="K9" i="1"/>
  <c r="J9" i="1"/>
  <c r="I9" i="1"/>
  <c r="H91" i="2" l="1"/>
  <c r="G91" i="2"/>
  <c r="F91" i="2"/>
  <c r="E91" i="2"/>
  <c r="C91" i="2"/>
  <c r="H90" i="2"/>
  <c r="G90" i="2"/>
  <c r="F90" i="2"/>
  <c r="E90" i="2"/>
  <c r="C90" i="2"/>
  <c r="H89" i="2"/>
  <c r="G89" i="2"/>
  <c r="F89" i="2"/>
  <c r="E89" i="2"/>
  <c r="C89" i="2"/>
  <c r="H88" i="2"/>
  <c r="G88" i="2"/>
  <c r="F88" i="2"/>
  <c r="E88" i="2"/>
  <c r="C88" i="2"/>
  <c r="H87" i="2"/>
  <c r="G87" i="2"/>
  <c r="F87" i="2"/>
  <c r="E87" i="2"/>
  <c r="C87" i="2"/>
  <c r="H86" i="2"/>
  <c r="G86" i="2"/>
  <c r="F86" i="2"/>
  <c r="E86" i="2"/>
  <c r="C86" i="2"/>
  <c r="H85" i="2"/>
  <c r="G85" i="2"/>
  <c r="F85" i="2"/>
  <c r="E85" i="2"/>
  <c r="C85" i="2"/>
  <c r="H84" i="2"/>
  <c r="G84" i="2"/>
  <c r="F84" i="2"/>
  <c r="E84" i="2"/>
  <c r="C84" i="2"/>
  <c r="H83" i="2"/>
  <c r="G83" i="2"/>
  <c r="F83" i="2"/>
  <c r="E83" i="2"/>
  <c r="C83" i="2"/>
  <c r="H78" i="2"/>
  <c r="G78" i="2"/>
  <c r="F78" i="2"/>
  <c r="E78" i="2"/>
  <c r="C78" i="2"/>
  <c r="H77" i="2"/>
  <c r="G77" i="2"/>
  <c r="F77" i="2"/>
  <c r="E77" i="2"/>
  <c r="C77" i="2"/>
  <c r="H76" i="2"/>
  <c r="G76" i="2"/>
  <c r="F76" i="2"/>
  <c r="E76" i="2"/>
  <c r="C76" i="2"/>
  <c r="H75" i="2"/>
  <c r="G75" i="2"/>
  <c r="F75" i="2"/>
  <c r="E75" i="2"/>
  <c r="C75" i="2"/>
  <c r="H74" i="2"/>
  <c r="G74" i="2"/>
  <c r="F74" i="2"/>
  <c r="E74" i="2"/>
  <c r="C74" i="2"/>
  <c r="H73" i="2"/>
  <c r="G73" i="2"/>
  <c r="F73" i="2"/>
  <c r="E73" i="2"/>
  <c r="C73" i="2"/>
  <c r="H72" i="2"/>
  <c r="G72" i="2"/>
  <c r="F72" i="2"/>
  <c r="E72" i="2"/>
  <c r="C72" i="2"/>
  <c r="H71" i="2"/>
  <c r="G71" i="2"/>
  <c r="F71" i="2"/>
  <c r="E71" i="2"/>
  <c r="C71" i="2"/>
  <c r="H70" i="2"/>
  <c r="G70" i="2"/>
  <c r="F70" i="2"/>
  <c r="E70" i="2"/>
  <c r="C70" i="2"/>
  <c r="H65" i="2"/>
  <c r="G65" i="2"/>
  <c r="F65" i="2"/>
  <c r="E65" i="2"/>
  <c r="C65" i="2"/>
  <c r="H64" i="2"/>
  <c r="G64" i="2"/>
  <c r="F64" i="2"/>
  <c r="E64" i="2"/>
  <c r="C64" i="2"/>
  <c r="H63" i="2"/>
  <c r="G63" i="2"/>
  <c r="F63" i="2"/>
  <c r="E63" i="2"/>
  <c r="C63" i="2"/>
  <c r="H62" i="2"/>
  <c r="G62" i="2"/>
  <c r="F62" i="2"/>
  <c r="E62" i="2"/>
  <c r="C62" i="2"/>
  <c r="H61" i="2"/>
  <c r="G61" i="2"/>
  <c r="F61" i="2"/>
  <c r="E61" i="2"/>
  <c r="C61" i="2"/>
  <c r="H60" i="2"/>
  <c r="G60" i="2"/>
  <c r="F60" i="2"/>
  <c r="E60" i="2"/>
  <c r="C60" i="2"/>
  <c r="H59" i="2"/>
  <c r="G59" i="2"/>
  <c r="F59" i="2"/>
  <c r="E59" i="2"/>
  <c r="C59" i="2"/>
  <c r="H58" i="2"/>
  <c r="G58" i="2"/>
  <c r="F58" i="2"/>
  <c r="E58" i="2"/>
  <c r="C58" i="2"/>
  <c r="H57" i="2"/>
  <c r="G57" i="2"/>
  <c r="F57" i="2"/>
  <c r="E57" i="2"/>
  <c r="C57" i="2"/>
  <c r="E48" i="2"/>
  <c r="E44" i="2"/>
  <c r="C44" i="2"/>
  <c r="H52" i="2"/>
  <c r="G52" i="2"/>
  <c r="F52" i="2"/>
  <c r="E52" i="2"/>
  <c r="C52" i="2"/>
  <c r="H51" i="2"/>
  <c r="G51" i="2"/>
  <c r="F51" i="2"/>
  <c r="E51" i="2"/>
  <c r="C51" i="2"/>
  <c r="H50" i="2"/>
  <c r="G50" i="2"/>
  <c r="F50" i="2"/>
  <c r="E50" i="2"/>
  <c r="C50" i="2"/>
  <c r="H49" i="2"/>
  <c r="G49" i="2"/>
  <c r="F49" i="2"/>
  <c r="E49" i="2"/>
  <c r="C49" i="2"/>
  <c r="H48" i="2"/>
  <c r="G48" i="2"/>
  <c r="F48" i="2"/>
  <c r="C48" i="2"/>
  <c r="H47" i="2"/>
  <c r="G47" i="2"/>
  <c r="F47" i="2"/>
  <c r="E47" i="2"/>
  <c r="C47" i="2"/>
  <c r="H46" i="2"/>
  <c r="G46" i="2"/>
  <c r="F46" i="2"/>
  <c r="E46" i="2"/>
  <c r="C46" i="2"/>
  <c r="H45" i="2"/>
  <c r="G45" i="2"/>
  <c r="F45" i="2"/>
  <c r="E45" i="2"/>
  <c r="C45" i="2"/>
  <c r="H44" i="2"/>
  <c r="G44" i="2"/>
  <c r="F44" i="2"/>
  <c r="C31" i="2"/>
  <c r="H39" i="2"/>
  <c r="G39" i="2"/>
  <c r="F39" i="2"/>
  <c r="E39" i="2"/>
  <c r="C39" i="2"/>
  <c r="H38" i="2"/>
  <c r="G38" i="2"/>
  <c r="F38" i="2"/>
  <c r="E38" i="2"/>
  <c r="C38" i="2"/>
  <c r="H37" i="2"/>
  <c r="G37" i="2"/>
  <c r="F37" i="2"/>
  <c r="E37" i="2"/>
  <c r="C37" i="2"/>
  <c r="H36" i="2"/>
  <c r="G36" i="2"/>
  <c r="F36" i="2"/>
  <c r="E36" i="2"/>
  <c r="C36" i="2"/>
  <c r="H35" i="2"/>
  <c r="G35" i="2"/>
  <c r="F35" i="2"/>
  <c r="E35" i="2"/>
  <c r="C35" i="2"/>
  <c r="H34" i="2"/>
  <c r="G34" i="2"/>
  <c r="F34" i="2"/>
  <c r="E34" i="2"/>
  <c r="C34" i="2"/>
  <c r="C33" i="2"/>
  <c r="C32" i="2"/>
  <c r="C19" i="2"/>
  <c r="C20" i="2"/>
  <c r="C21" i="2"/>
  <c r="C22" i="2"/>
  <c r="E22" i="2"/>
  <c r="F22" i="2"/>
  <c r="G22" i="2"/>
  <c r="H22" i="2"/>
  <c r="C26" i="2"/>
  <c r="E26" i="2"/>
  <c r="F26" i="2"/>
  <c r="G26" i="2"/>
  <c r="H26" i="2"/>
  <c r="C18" i="2"/>
  <c r="E19" i="2"/>
  <c r="F19" i="2"/>
  <c r="G19" i="2"/>
  <c r="H19" i="2"/>
  <c r="I11" i="1"/>
  <c r="E32" i="2" s="1"/>
  <c r="J11" i="1"/>
  <c r="F32" i="2" s="1"/>
  <c r="K11" i="1"/>
  <c r="G32" i="2" s="1"/>
  <c r="L11" i="1"/>
  <c r="H32" i="2" s="1"/>
  <c r="I13" i="1"/>
  <c r="E21" i="2" s="1"/>
  <c r="J13" i="1"/>
  <c r="F21" i="2" s="1"/>
  <c r="K13" i="1"/>
  <c r="G21" i="2" s="1"/>
  <c r="L13" i="1"/>
  <c r="H21" i="2" s="1"/>
  <c r="I15" i="1"/>
  <c r="E33" i="2" s="1"/>
  <c r="J15" i="1"/>
  <c r="F33" i="2" s="1"/>
  <c r="K15" i="1"/>
  <c r="G33" i="2" s="1"/>
  <c r="L15" i="1"/>
  <c r="H33" i="2" s="1"/>
  <c r="I12" i="1"/>
  <c r="E20" i="2" s="1"/>
  <c r="J12" i="1"/>
  <c r="F20" i="2" s="1"/>
  <c r="K12" i="1"/>
  <c r="G20" i="2" s="1"/>
  <c r="L12" i="1"/>
  <c r="H20" i="2" s="1"/>
  <c r="I10" i="1"/>
  <c r="E31" i="2" s="1"/>
  <c r="J10" i="1"/>
  <c r="F31" i="2" s="1"/>
  <c r="K10" i="1"/>
  <c r="G31" i="2" s="1"/>
  <c r="L10" i="1"/>
  <c r="H31" i="2" s="1"/>
  <c r="L14" i="1"/>
  <c r="H18" i="2" s="1"/>
  <c r="K14" i="1"/>
  <c r="G18" i="2" s="1"/>
  <c r="J14" i="1"/>
  <c r="F18" i="2" s="1"/>
  <c r="I14" i="1"/>
  <c r="E18" i="2" s="1"/>
  <c r="H27" i="2" l="1"/>
  <c r="E53" i="2"/>
  <c r="G66" i="2"/>
  <c r="F79" i="2"/>
  <c r="E92" i="2"/>
  <c r="E66" i="2"/>
  <c r="H79" i="2"/>
  <c r="G92" i="2"/>
  <c r="H40" i="2"/>
  <c r="E40" i="2"/>
  <c r="E27" i="2"/>
  <c r="F40" i="2"/>
  <c r="F66" i="2"/>
  <c r="E79" i="2"/>
  <c r="H92" i="2"/>
  <c r="G40" i="2"/>
  <c r="H66" i="2"/>
  <c r="G79" i="2"/>
  <c r="F92" i="2"/>
  <c r="F53" i="2"/>
  <c r="G53" i="2"/>
  <c r="H53" i="2"/>
  <c r="F27" i="2"/>
  <c r="G27" i="2"/>
  <c r="H11" i="2" l="1"/>
  <c r="I11" i="2" s="1"/>
  <c r="H12" i="2"/>
  <c r="I12" i="2" s="1"/>
  <c r="H14" i="2"/>
  <c r="I14" i="2" s="1"/>
  <c r="H13" i="2"/>
  <c r="I13" i="2" s="1"/>
</calcChain>
</file>

<file path=xl/sharedStrings.xml><?xml version="1.0" encoding="utf-8"?>
<sst xmlns="http://schemas.openxmlformats.org/spreadsheetml/2006/main" count="116" uniqueCount="54">
  <si>
    <t>UNIDADE</t>
  </si>
  <si>
    <t>PROTEÍNA</t>
  </si>
  <si>
    <t>CALORIA</t>
  </si>
  <si>
    <t>PROTEÍNA 1GR</t>
  </si>
  <si>
    <t>CALORIA 1G</t>
  </si>
  <si>
    <t>GORGURA</t>
  </si>
  <si>
    <t>CARBOIDRATO</t>
  </si>
  <si>
    <t>CARBOIDRATO 1GR</t>
  </si>
  <si>
    <t>GORDURA 1GR</t>
  </si>
  <si>
    <t>Arroz Branco Cozido</t>
  </si>
  <si>
    <t>Gr</t>
  </si>
  <si>
    <t>Feijão Carioca</t>
  </si>
  <si>
    <t>Patinho Moído</t>
  </si>
  <si>
    <t>Filé de Frango Grelhado</t>
  </si>
  <si>
    <t>Banana</t>
  </si>
  <si>
    <t>Pão de Forma Integral</t>
  </si>
  <si>
    <t>Sexo:</t>
  </si>
  <si>
    <t>Nutricionista:</t>
  </si>
  <si>
    <t>Peso inicial</t>
  </si>
  <si>
    <t>Altura</t>
  </si>
  <si>
    <t>Carb.</t>
  </si>
  <si>
    <t>Unid.</t>
  </si>
  <si>
    <t>Gord.</t>
  </si>
  <si>
    <t>Prot.</t>
  </si>
  <si>
    <t>Alimento</t>
  </si>
  <si>
    <t>Qtde</t>
  </si>
  <si>
    <t>Kcal</t>
  </si>
  <si>
    <t>Total da refeição</t>
  </si>
  <si>
    <t>Masculino</t>
  </si>
  <si>
    <t>102,0 kg</t>
  </si>
  <si>
    <t>94,0 kg</t>
  </si>
  <si>
    <t>1,80 m</t>
  </si>
  <si>
    <t>27 anos</t>
  </si>
  <si>
    <t>Observações</t>
  </si>
  <si>
    <t>FORMULÁRIO NUTRICIONAL</t>
  </si>
  <si>
    <t>Nome:</t>
  </si>
  <si>
    <t>João</t>
  </si>
  <si>
    <t>INFORMAÇÕES PACIENTE:</t>
  </si>
  <si>
    <t>Objetivo</t>
  </si>
  <si>
    <t>COMPOSIÇÃO DA DIETA</t>
  </si>
  <si>
    <t>Data última avaliação:</t>
  </si>
  <si>
    <t>Idade:</t>
  </si>
  <si>
    <t>Peso Atual</t>
  </si>
  <si>
    <t>97,5 kg</t>
  </si>
  <si>
    <t>REFEIÇÃO 1</t>
  </si>
  <si>
    <t>REFEIÇÃO 2</t>
  </si>
  <si>
    <t>REFEIÇÃO 3</t>
  </si>
  <si>
    <t>REFEIÇÃO 4</t>
  </si>
  <si>
    <t>REFEIÇÃO 5</t>
  </si>
  <si>
    <t>REFEIÇÃO 6</t>
  </si>
  <si>
    <t>ALIMENTO</t>
  </si>
  <si>
    <t>100% Whey Protein</t>
  </si>
  <si>
    <t>INFORMAR A QUANTIDADE DE CARBOIDRATO, GORDURA, PROTÉINA E CALORIAS DE ACORDO COM A QTD DE REFERÊNCIA PARA CADA ALIMENTO</t>
  </si>
  <si>
    <t>PORÇÃO REFERÊNCIA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</si>
</sst>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"/>
  </numFmts>
  <fonts count="11" x14ac:knownFonts="1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rgb="FF070F62"/>
      <name val="Calibri"/>
      <family val="2"/>
      <scheme val="minor"/>
    </font>
    <font>
      <b/>
      <i/>
      <sz val="9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70F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10622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theme="6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 style="thin">
        <color theme="6"/>
      </left>
      <right/>
      <top style="thin">
        <color theme="6"/>
      </top>
      <bottom style="thin">
        <color theme="6"/>
      </bottom>
      <diagonal/>
    </border>
    <border>
      <left/>
      <right/>
      <top style="thin">
        <color theme="6"/>
      </top>
      <bottom style="thin">
        <color theme="6"/>
      </bottom>
      <diagonal/>
    </border>
    <border>
      <left/>
      <right style="thin">
        <color theme="6"/>
      </right>
      <top style="thin">
        <color theme="6"/>
      </top>
      <bottom style="thin">
        <color theme="6"/>
      </bottom>
      <diagonal/>
    </border>
    <border>
      <left style="mediumDashed">
        <color theme="6"/>
      </left>
      <right/>
      <top/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57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/>
    <xf numFmtId="2" fontId="0" fillId="0" borderId="0" xfId="0" applyNumberFormat="1"/>
    <xf numFmtId="0" fontId="5" fillId="0" borderId="0" xfId="0" applyFont="1"/>
    <xf numFmtId="14" fontId="5" fillId="0" borderId="0" xfId="0" applyNumberFormat="1" applyFont="1"/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5" fillId="3" borderId="1" xfId="0" applyNumberFormat="1" applyFont="1" applyFill="1" applyBorder="1" applyAlignment="1">
      <alignment horizontal="center" vertical="center"/>
    </xf>
    <xf numFmtId="164" fontId="5" fillId="3" borderId="1" xfId="0" applyNumberFormat="1" applyFont="1" applyFill="1" applyBorder="1" applyAlignment="1">
      <alignment horizontal="center" vertical="center"/>
    </xf>
    <xf numFmtId="0" fontId="0" fillId="0" borderId="1" xfId="0" applyBorder="1"/>
    <xf numFmtId="0" fontId="0" fillId="4" borderId="0" xfId="0" applyFill="1"/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165" fontId="0" fillId="0" borderId="0" xfId="0" applyNumberFormat="1" applyAlignment="1">
      <alignment horizontal="center"/>
    </xf>
    <xf numFmtId="0" fontId="9" fillId="0" borderId="0" xfId="0" applyFont="1" applyAlignment="1">
      <alignment vertical="center"/>
    </xf>
    <xf numFmtId="0" fontId="0" fillId="2" borderId="0" xfId="0" applyFill="1" applyAlignment="1">
      <alignment vertical="center"/>
    </xf>
    <xf numFmtId="0" fontId="0" fillId="4" borderId="0" xfId="0" applyFill="1" applyAlignment="1">
      <alignment vertical="center"/>
    </xf>
    <xf numFmtId="0" fontId="0" fillId="4" borderId="7" xfId="0" applyFill="1" applyBorder="1"/>
    <xf numFmtId="0" fontId="0" fillId="5" borderId="0" xfId="0" applyFill="1" applyAlignment="1">
      <alignment vertical="center"/>
    </xf>
    <xf numFmtId="0" fontId="2" fillId="4" borderId="0" xfId="0" applyFont="1" applyFill="1" applyAlignment="1">
      <alignment horizontal="center" vertical="center" wrapText="1"/>
    </xf>
    <xf numFmtId="0" fontId="1" fillId="6" borderId="0" xfId="0" applyFont="1" applyFill="1" applyAlignment="1">
      <alignment horizontal="center" vertical="center" wrapText="1"/>
    </xf>
    <xf numFmtId="164" fontId="0" fillId="5" borderId="1" xfId="0" applyNumberFormat="1" applyFill="1" applyBorder="1" applyAlignment="1">
      <alignment horizontal="center" vertical="center"/>
    </xf>
    <xf numFmtId="1" fontId="0" fillId="5" borderId="1" xfId="0" applyNumberFormat="1" applyFill="1" applyBorder="1" applyAlignment="1">
      <alignment horizontal="center" vertical="center"/>
    </xf>
    <xf numFmtId="164" fontId="6" fillId="5" borderId="1" xfId="0" applyNumberFormat="1" applyFont="1" applyFill="1" applyBorder="1" applyAlignment="1">
      <alignment horizontal="center" vertical="center"/>
    </xf>
    <xf numFmtId="1" fontId="6" fillId="5" borderId="1" xfId="0" applyNumberFormat="1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/>
    </xf>
    <xf numFmtId="1" fontId="0" fillId="3" borderId="1" xfId="0" applyNumberFormat="1" applyFill="1" applyBorder="1" applyAlignment="1">
      <alignment vertical="center"/>
    </xf>
    <xf numFmtId="0" fontId="4" fillId="4" borderId="1" xfId="0" applyFont="1" applyFill="1" applyBorder="1" applyAlignment="1">
      <alignment vertical="center"/>
    </xf>
    <xf numFmtId="0" fontId="4" fillId="4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10" fillId="8" borderId="0" xfId="0" applyFont="1" applyFill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6" fillId="7" borderId="4" xfId="0" applyFont="1" applyFill="1" applyBorder="1" applyAlignment="1">
      <alignment horizontal="left" vertical="center"/>
    </xf>
    <xf numFmtId="0" fontId="6" fillId="7" borderId="6" xfId="0" applyFont="1" applyFill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14" fontId="0" fillId="0" borderId="4" xfId="0" applyNumberFormat="1" applyBorder="1" applyAlignment="1">
      <alignment horizontal="left" vertical="center"/>
    </xf>
    <xf numFmtId="14" fontId="0" fillId="0" borderId="6" xfId="0" applyNumberFormat="1" applyBorder="1" applyAlignment="1">
      <alignment horizontal="left" vertical="center"/>
    </xf>
    <xf numFmtId="0" fontId="5" fillId="5" borderId="1" xfId="0" applyFont="1" applyFill="1" applyBorder="1" applyAlignment="1">
      <alignment horizontal="center" vertical="center"/>
    </xf>
  </cellXfs>
  <cellStyles count="2">
    <cellStyle name="Hiperlink 2" xfId="1" xr:uid="{A7A1A663-F887-488D-9399-35E493CCF5CE}"/>
    <cellStyle name="Normal" xfId="0" builtinId="0"/>
  </cellStyles>
  <dxfs count="13"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165" formatCode="0.00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165" formatCode="0.00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165" formatCode="0.00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165" formatCode="0.00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fill>
        <patternFill patternType="solid">
          <fgColor indexed="64"/>
          <bgColor rgb="FF10622F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10622F"/>
      <color rgb="FF070F62"/>
      <color rgb="FFFBBC04"/>
      <color rgb="FFEA4335"/>
      <color rgb="FF006883"/>
      <color rgb="FFEA9999"/>
      <color rgb="FF4285F4"/>
      <color rgb="FFFF4F4F"/>
      <color rgb="FF028B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FORMUL&#193;RIO!A1"/><Relationship Id="rId2" Type="http://schemas.openxmlformats.org/officeDocument/2006/relationships/hyperlink" Target="#CADASTRO!A1"/><Relationship Id="rId1" Type="http://schemas.openxmlformats.org/officeDocument/2006/relationships/image" Target="../media/image1.jpeg"/><Relationship Id="rId4" Type="http://schemas.openxmlformats.org/officeDocument/2006/relationships/hyperlink" Target="#B&#212;NUS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CADASTRO!A1"/><Relationship Id="rId1" Type="http://schemas.openxmlformats.org/officeDocument/2006/relationships/image" Target="../media/image1.jpeg"/><Relationship Id="rId4" Type="http://schemas.openxmlformats.org/officeDocument/2006/relationships/image" Target="../media/image3.sv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hyperlink" Target="https://maxplanilhas.com.br/formulario-de-planilhas-personalizadas/" TargetMode="External"/><Relationship Id="rId3" Type="http://schemas.openxmlformats.org/officeDocument/2006/relationships/image" Target="../media/image5.svg"/><Relationship Id="rId7" Type="http://schemas.openxmlformats.org/officeDocument/2006/relationships/image" Target="../media/image7.png"/><Relationship Id="rId2" Type="http://schemas.openxmlformats.org/officeDocument/2006/relationships/image" Target="../media/image4.png"/><Relationship Id="rId1" Type="http://schemas.openxmlformats.org/officeDocument/2006/relationships/hyperlink" Target="#CADASTRO!A1"/><Relationship Id="rId6" Type="http://schemas.openxmlformats.org/officeDocument/2006/relationships/image" Target="../media/image6.png"/><Relationship Id="rId5" Type="http://schemas.openxmlformats.org/officeDocument/2006/relationships/hyperlink" Target="https://maxplanilhas.com.br/loja-completa/" TargetMode="External"/><Relationship Id="rId10" Type="http://schemas.openxmlformats.org/officeDocument/2006/relationships/image" Target="../media/image9.png"/><Relationship Id="rId4" Type="http://schemas.openxmlformats.org/officeDocument/2006/relationships/image" Target="../media/image1.jpeg"/><Relationship Id="rId9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990599</xdr:colOff>
      <xdr:row>0</xdr:row>
      <xdr:rowOff>39787</xdr:rowOff>
    </xdr:from>
    <xdr:to>
      <xdr:col>5</xdr:col>
      <xdr:colOff>228600</xdr:colOff>
      <xdr:row>0</xdr:row>
      <xdr:rowOff>399787</xdr:rowOff>
    </xdr:to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084D9111-61F8-4123-ACD9-D73F0D80620F}"/>
            </a:ext>
          </a:extLst>
        </xdr:cNvPr>
        <xdr:cNvSpPr txBox="1"/>
      </xdr:nvSpPr>
      <xdr:spPr>
        <a:xfrm>
          <a:off x="1047749" y="39787"/>
          <a:ext cx="3781426" cy="360000"/>
        </a:xfrm>
        <a:prstGeom prst="rect">
          <a:avLst/>
        </a:prstGeom>
        <a:solidFill>
          <a:srgbClr val="10622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600" b="1">
              <a:solidFill>
                <a:schemeClr val="bg1"/>
              </a:solidFill>
            </a:rPr>
            <a:t>PLANILHA DIETA NUTRICIONAL</a:t>
          </a:r>
        </a:p>
      </xdr:txBody>
    </xdr:sp>
    <xdr:clientData/>
  </xdr:twoCellAnchor>
  <xdr:twoCellAnchor editAs="absolute">
    <xdr:from>
      <xdr:col>0</xdr:col>
      <xdr:colOff>0</xdr:colOff>
      <xdr:row>0</xdr:row>
      <xdr:rowOff>0</xdr:rowOff>
    </xdr:from>
    <xdr:to>
      <xdr:col>1</xdr:col>
      <xdr:colOff>881979</xdr:colOff>
      <xdr:row>0</xdr:row>
      <xdr:rowOff>432000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429AD9DC-903E-4CE8-9A55-E07BE461327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4600" b="29400"/>
        <a:stretch/>
      </xdr:blipFill>
      <xdr:spPr>
        <a:xfrm>
          <a:off x="0" y="0"/>
          <a:ext cx="939129" cy="432000"/>
        </a:xfrm>
        <a:prstGeom prst="rect">
          <a:avLst/>
        </a:prstGeom>
      </xdr:spPr>
    </xdr:pic>
    <xdr:clientData/>
  </xdr:twoCellAnchor>
  <xdr:twoCellAnchor editAs="absolute">
    <xdr:from>
      <xdr:col>1</xdr:col>
      <xdr:colOff>0</xdr:colOff>
      <xdr:row>2</xdr:row>
      <xdr:rowOff>0</xdr:rowOff>
    </xdr:from>
    <xdr:to>
      <xdr:col>1</xdr:col>
      <xdr:colOff>1143000</xdr:colOff>
      <xdr:row>3</xdr:row>
      <xdr:rowOff>4350</xdr:rowOff>
    </xdr:to>
    <xdr:sp macro="" textlink="">
      <xdr:nvSpPr>
        <xdr:cNvPr id="8" name="Retângulo 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97D7A4B-7333-47E6-B703-1C0598C3B676}"/>
            </a:ext>
          </a:extLst>
        </xdr:cNvPr>
        <xdr:cNvSpPr/>
      </xdr:nvSpPr>
      <xdr:spPr>
        <a:xfrm>
          <a:off x="57150" y="476250"/>
          <a:ext cx="1143000" cy="252000"/>
        </a:xfrm>
        <a:prstGeom prst="rect">
          <a:avLst/>
        </a:prstGeom>
        <a:solidFill>
          <a:srgbClr val="070F62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1">
              <a:solidFill>
                <a:schemeClr val="bg1"/>
              </a:solidFill>
            </a:rPr>
            <a:t>CADASTRO</a:t>
          </a:r>
        </a:p>
      </xdr:txBody>
    </xdr:sp>
    <xdr:clientData/>
  </xdr:twoCellAnchor>
  <xdr:twoCellAnchor editAs="absolute">
    <xdr:from>
      <xdr:col>1</xdr:col>
      <xdr:colOff>1147763</xdr:colOff>
      <xdr:row>2</xdr:row>
      <xdr:rowOff>0</xdr:rowOff>
    </xdr:from>
    <xdr:to>
      <xdr:col>2</xdr:col>
      <xdr:colOff>52388</xdr:colOff>
      <xdr:row>3</xdr:row>
      <xdr:rowOff>4350</xdr:rowOff>
    </xdr:to>
    <xdr:sp macro="" textlink="">
      <xdr:nvSpPr>
        <xdr:cNvPr id="9" name="Retângulo 8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B129DC56-AFCF-4707-B92C-5C0C0514B78C}"/>
            </a:ext>
          </a:extLst>
        </xdr:cNvPr>
        <xdr:cNvSpPr/>
      </xdr:nvSpPr>
      <xdr:spPr>
        <a:xfrm>
          <a:off x="1204913" y="476250"/>
          <a:ext cx="1143000" cy="2520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1">
              <a:solidFill>
                <a:schemeClr val="tx1"/>
              </a:solidFill>
            </a:rPr>
            <a:t>FORMULÁRIO</a:t>
          </a:r>
        </a:p>
      </xdr:txBody>
    </xdr:sp>
    <xdr:clientData/>
  </xdr:twoCellAnchor>
  <xdr:twoCellAnchor editAs="absolute">
    <xdr:from>
      <xdr:col>5</xdr:col>
      <xdr:colOff>295273</xdr:colOff>
      <xdr:row>0</xdr:row>
      <xdr:rowOff>39787</xdr:rowOff>
    </xdr:from>
    <xdr:to>
      <xdr:col>16</xdr:col>
      <xdr:colOff>65698</xdr:colOff>
      <xdr:row>0</xdr:row>
      <xdr:rowOff>399787</xdr:rowOff>
    </xdr:to>
    <xdr:sp macro="" textlink="">
      <xdr:nvSpPr>
        <xdr:cNvPr id="10" name="CaixaDeTexto 9">
          <a:extLst>
            <a:ext uri="{FF2B5EF4-FFF2-40B4-BE49-F238E27FC236}">
              <a16:creationId xmlns:a16="http://schemas.microsoft.com/office/drawing/2014/main" id="{06CDAC53-C87A-4C66-B87D-666F5107D285}"/>
            </a:ext>
          </a:extLst>
        </xdr:cNvPr>
        <xdr:cNvSpPr txBox="1"/>
      </xdr:nvSpPr>
      <xdr:spPr>
        <a:xfrm>
          <a:off x="4895848" y="39787"/>
          <a:ext cx="4752000" cy="36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600" b="1">
              <a:solidFill>
                <a:schemeClr val="dk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+mn-cs"/>
            </a:rPr>
            <a:t>CADASTRO DE ALIMENTOS E REFRÊNCIAS NUTRITIVAS</a:t>
          </a:r>
          <a:endParaRPr lang="pt-BR" sz="1600">
            <a:effectLst/>
          </a:endParaRPr>
        </a:p>
      </xdr:txBody>
    </xdr:sp>
    <xdr:clientData/>
  </xdr:twoCellAnchor>
  <xdr:twoCellAnchor editAs="absolute">
    <xdr:from>
      <xdr:col>2</xdr:col>
      <xdr:colOff>57150</xdr:colOff>
      <xdr:row>2</xdr:row>
      <xdr:rowOff>0</xdr:rowOff>
    </xdr:from>
    <xdr:to>
      <xdr:col>3</xdr:col>
      <xdr:colOff>619125</xdr:colOff>
      <xdr:row>3</xdr:row>
      <xdr:rowOff>4350</xdr:rowOff>
    </xdr:to>
    <xdr:sp macro="" textlink="">
      <xdr:nvSpPr>
        <xdr:cNvPr id="11" name="Retângulo 10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34E560D5-AA08-4C83-A58C-DF9DE30BAA37}"/>
            </a:ext>
          </a:extLst>
        </xdr:cNvPr>
        <xdr:cNvSpPr/>
      </xdr:nvSpPr>
      <xdr:spPr>
        <a:xfrm>
          <a:off x="2352675" y="476250"/>
          <a:ext cx="1143000" cy="2520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 b="1">
              <a:solidFill>
                <a:schemeClr val="tx1"/>
              </a:solidFill>
            </a:rPr>
            <a:t>BÔNUS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881979</xdr:colOff>
      <xdr:row>2</xdr:row>
      <xdr:rowOff>31950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ACC8A55-D908-44DA-8CD8-E341FA57C28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4600" b="29400"/>
        <a:stretch/>
      </xdr:blipFill>
      <xdr:spPr>
        <a:xfrm>
          <a:off x="0" y="0"/>
          <a:ext cx="939129" cy="432000"/>
        </a:xfrm>
        <a:prstGeom prst="rect">
          <a:avLst/>
        </a:prstGeom>
      </xdr:spPr>
    </xdr:pic>
    <xdr:clientData/>
  </xdr:twoCellAnchor>
  <xdr:twoCellAnchor editAs="absolute">
    <xdr:from>
      <xdr:col>13</xdr:col>
      <xdr:colOff>551587</xdr:colOff>
      <xdr:row>0</xdr:row>
      <xdr:rowOff>0</xdr:rowOff>
    </xdr:from>
    <xdr:to>
      <xdr:col>15</xdr:col>
      <xdr:colOff>332512</xdr:colOff>
      <xdr:row>3</xdr:row>
      <xdr:rowOff>95250</xdr:rowOff>
    </xdr:to>
    <xdr:grpSp>
      <xdr:nvGrpSpPr>
        <xdr:cNvPr id="3" name="Agrupar 2">
          <a:hlinkClick xmlns:r="http://schemas.openxmlformats.org/officeDocument/2006/relationships" r:id="rId2" tooltip="VOLTAR"/>
          <a:extLst>
            <a:ext uri="{FF2B5EF4-FFF2-40B4-BE49-F238E27FC236}">
              <a16:creationId xmlns:a16="http://schemas.microsoft.com/office/drawing/2014/main" id="{3BD30B7C-D2B4-417C-9860-DFF6F6EA6382}"/>
            </a:ext>
          </a:extLst>
        </xdr:cNvPr>
        <xdr:cNvGrpSpPr/>
      </xdr:nvGrpSpPr>
      <xdr:grpSpPr>
        <a:xfrm>
          <a:off x="8465996" y="0"/>
          <a:ext cx="993198" cy="588818"/>
          <a:chOff x="6686550" y="0"/>
          <a:chExt cx="1000125" cy="590550"/>
        </a:xfrm>
      </xdr:grpSpPr>
      <xdr:pic>
        <xdr:nvPicPr>
          <xdr:cNvPr id="4" name="Gráfico 3" descr="Seta: girar para a esquerda com preenchimento sólido">
            <a:extLst>
              <a:ext uri="{FF2B5EF4-FFF2-40B4-BE49-F238E27FC236}">
                <a16:creationId xmlns:a16="http://schemas.microsoft.com/office/drawing/2014/main" id="{E1B470A4-D2EA-1E3A-8F16-3DE1ACBB767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4"/>
              </a:ext>
            </a:extLst>
          </a:blip>
          <a:stretch>
            <a:fillRect/>
          </a:stretch>
        </xdr:blipFill>
        <xdr:spPr>
          <a:xfrm>
            <a:off x="6686550" y="0"/>
            <a:ext cx="590550" cy="590550"/>
          </a:xfrm>
          <a:prstGeom prst="rect">
            <a:avLst/>
          </a:prstGeom>
        </xdr:spPr>
      </xdr:pic>
      <xdr:sp macro="" textlink="">
        <xdr:nvSpPr>
          <xdr:cNvPr id="7" name="CaixaDeTexto 6">
            <a:extLst>
              <a:ext uri="{FF2B5EF4-FFF2-40B4-BE49-F238E27FC236}">
                <a16:creationId xmlns:a16="http://schemas.microsoft.com/office/drawing/2014/main" id="{593D8003-1BBE-7D8F-C3D6-16EA2C80193C}"/>
              </a:ext>
            </a:extLst>
          </xdr:cNvPr>
          <xdr:cNvSpPr txBox="1"/>
        </xdr:nvSpPr>
        <xdr:spPr>
          <a:xfrm>
            <a:off x="6848475" y="152400"/>
            <a:ext cx="838200" cy="3429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pt-BR" sz="1000" b="1"/>
              <a:t>VOLTAR</a:t>
            </a:r>
          </a:p>
        </xdr:txBody>
      </xdr:sp>
    </xdr:grp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380999</xdr:colOff>
      <xdr:row>0</xdr:row>
      <xdr:rowOff>39787</xdr:rowOff>
    </xdr:from>
    <xdr:to>
      <xdr:col>8</xdr:col>
      <xdr:colOff>504825</xdr:colOff>
      <xdr:row>0</xdr:row>
      <xdr:rowOff>399787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4F0654A0-6A95-40F9-BFD8-700DAC2113D7}"/>
            </a:ext>
          </a:extLst>
        </xdr:cNvPr>
        <xdr:cNvSpPr txBox="1"/>
      </xdr:nvSpPr>
      <xdr:spPr>
        <a:xfrm>
          <a:off x="1047749" y="39787"/>
          <a:ext cx="3781426" cy="360000"/>
        </a:xfrm>
        <a:prstGeom prst="rect">
          <a:avLst/>
        </a:prstGeom>
        <a:solidFill>
          <a:srgbClr val="10622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600" b="1">
              <a:solidFill>
                <a:schemeClr val="bg1"/>
              </a:solidFill>
            </a:rPr>
            <a:t>PLANILHA DIETA NUTRICIONAL</a:t>
          </a:r>
        </a:p>
      </xdr:txBody>
    </xdr:sp>
    <xdr:clientData/>
  </xdr:twoCellAnchor>
  <xdr:twoCellAnchor editAs="absolute">
    <xdr:from>
      <xdr:col>8</xdr:col>
      <xdr:colOff>571499</xdr:colOff>
      <xdr:row>0</xdr:row>
      <xdr:rowOff>39787</xdr:rowOff>
    </xdr:from>
    <xdr:to>
      <xdr:col>16</xdr:col>
      <xdr:colOff>457200</xdr:colOff>
      <xdr:row>0</xdr:row>
      <xdr:rowOff>399787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44DA0737-03B2-41F4-8B17-45FDD8A1B680}"/>
            </a:ext>
          </a:extLst>
        </xdr:cNvPr>
        <xdr:cNvSpPr txBox="1"/>
      </xdr:nvSpPr>
      <xdr:spPr>
        <a:xfrm>
          <a:off x="4895849" y="39787"/>
          <a:ext cx="3724276" cy="36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600" b="1">
              <a:solidFill>
                <a:schemeClr val="dk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+mn-cs"/>
            </a:rPr>
            <a:t>BÔNUS E INFORMAÇÕES ADICIONAIS</a:t>
          </a:r>
          <a:endParaRPr lang="pt-BR" sz="1600">
            <a:effectLst/>
          </a:endParaRPr>
        </a:p>
      </xdr:txBody>
    </xdr:sp>
    <xdr:clientData/>
  </xdr:twoCellAnchor>
  <xdr:twoCellAnchor editAs="absolute">
    <xdr:from>
      <xdr:col>19</xdr:col>
      <xdr:colOff>602042</xdr:colOff>
      <xdr:row>0</xdr:row>
      <xdr:rowOff>39787</xdr:rowOff>
    </xdr:from>
    <xdr:to>
      <xdr:col>21</xdr:col>
      <xdr:colOff>392493</xdr:colOff>
      <xdr:row>0</xdr:row>
      <xdr:rowOff>399787</xdr:rowOff>
    </xdr:to>
    <xdr:sp macro="" textlink="">
      <xdr:nvSpPr>
        <xdr:cNvPr id="4" name="CaixaDeTexto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0C267A4-E56F-47C0-ABE1-41A64FF312BF}"/>
            </a:ext>
          </a:extLst>
        </xdr:cNvPr>
        <xdr:cNvSpPr txBox="1"/>
      </xdr:nvSpPr>
      <xdr:spPr>
        <a:xfrm>
          <a:off x="10565192" y="39787"/>
          <a:ext cx="1009651" cy="360000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pt-BR" sz="1100" b="1"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+mn-cs"/>
            </a:rPr>
            <a:t>VOLTAR</a:t>
          </a:r>
          <a:endParaRPr lang="pt-BR" sz="1100"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 editAs="absolute">
    <xdr:from>
      <xdr:col>20</xdr:col>
      <xdr:colOff>9525</xdr:colOff>
      <xdr:row>0</xdr:row>
      <xdr:rowOff>57150</xdr:rowOff>
    </xdr:from>
    <xdr:to>
      <xdr:col>20</xdr:col>
      <xdr:colOff>369525</xdr:colOff>
      <xdr:row>0</xdr:row>
      <xdr:rowOff>417150</xdr:rowOff>
    </xdr:to>
    <xdr:pic>
      <xdr:nvPicPr>
        <xdr:cNvPr id="5" name="Gráfico 4" descr="Setas de Divisão com preenchimento sólido">
          <a:extLst>
            <a:ext uri="{FF2B5EF4-FFF2-40B4-BE49-F238E27FC236}">
              <a16:creationId xmlns:a16="http://schemas.microsoft.com/office/drawing/2014/main" id="{3DE01862-5B06-4AE3-832B-941CAF86DB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10582275" y="57150"/>
          <a:ext cx="360000" cy="360000"/>
        </a:xfrm>
        <a:prstGeom prst="rect">
          <a:avLst/>
        </a:prstGeom>
      </xdr:spPr>
    </xdr:pic>
    <xdr:clientData/>
  </xdr:twoCellAnchor>
  <xdr:twoCellAnchor editAs="absolute">
    <xdr:from>
      <xdr:col>0</xdr:col>
      <xdr:colOff>0</xdr:colOff>
      <xdr:row>0</xdr:row>
      <xdr:rowOff>0</xdr:rowOff>
    </xdr:from>
    <xdr:to>
      <xdr:col>2</xdr:col>
      <xdr:colOff>272379</xdr:colOff>
      <xdr:row>0</xdr:row>
      <xdr:rowOff>432000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id="{FEF0ACDB-1DAE-4369-BE11-E8C0D9DAAB1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4600" b="29400"/>
        <a:stretch/>
      </xdr:blipFill>
      <xdr:spPr>
        <a:xfrm>
          <a:off x="0" y="0"/>
          <a:ext cx="939129" cy="432000"/>
        </a:xfrm>
        <a:prstGeom prst="rect">
          <a:avLst/>
        </a:prstGeom>
      </xdr:spPr>
    </xdr:pic>
    <xdr:clientData/>
  </xdr:twoCellAnchor>
  <xdr:twoCellAnchor editAs="absolute">
    <xdr:from>
      <xdr:col>1</xdr:col>
      <xdr:colOff>19050</xdr:colOff>
      <xdr:row>2</xdr:row>
      <xdr:rowOff>69348</xdr:rowOff>
    </xdr:from>
    <xdr:to>
      <xdr:col>10</xdr:col>
      <xdr:colOff>552450</xdr:colOff>
      <xdr:row>17</xdr:row>
      <xdr:rowOff>161925</xdr:rowOff>
    </xdr:to>
    <xdr:grpSp>
      <xdr:nvGrpSpPr>
        <xdr:cNvPr id="16" name="Agrupar 15">
          <a:extLst>
            <a:ext uri="{FF2B5EF4-FFF2-40B4-BE49-F238E27FC236}">
              <a16:creationId xmlns:a16="http://schemas.microsoft.com/office/drawing/2014/main" id="{4B0482A0-F32D-3473-8736-D4C1B132DD8A}"/>
            </a:ext>
          </a:extLst>
        </xdr:cNvPr>
        <xdr:cNvGrpSpPr/>
      </xdr:nvGrpSpPr>
      <xdr:grpSpPr>
        <a:xfrm>
          <a:off x="76200" y="564648"/>
          <a:ext cx="6019800" cy="3521577"/>
          <a:chOff x="76200" y="564648"/>
          <a:chExt cx="6019800" cy="3521577"/>
        </a:xfrm>
      </xdr:grpSpPr>
      <xdr:sp macro="" textlink="">
        <xdr:nvSpPr>
          <xdr:cNvPr id="7" name="Retângulo 6">
            <a:extLst>
              <a:ext uri="{FF2B5EF4-FFF2-40B4-BE49-F238E27FC236}">
                <a16:creationId xmlns:a16="http://schemas.microsoft.com/office/drawing/2014/main" id="{2DD15CF0-78D7-4BD0-9810-F5BD6D47A204}"/>
              </a:ext>
            </a:extLst>
          </xdr:cNvPr>
          <xdr:cNvSpPr/>
        </xdr:nvSpPr>
        <xdr:spPr>
          <a:xfrm>
            <a:off x="981585" y="564648"/>
            <a:ext cx="4228081" cy="530658"/>
          </a:xfrm>
          <a:prstGeom prst="rect">
            <a:avLst/>
          </a:prstGeom>
          <a:solidFill>
            <a:schemeClr val="accent4">
              <a:lumMod val="20000"/>
              <a:lumOff val="80000"/>
            </a:schemeClr>
          </a:solidFill>
          <a:ln>
            <a:solidFill>
              <a:srgbClr val="070F62"/>
            </a:solidFill>
          </a:ln>
        </xdr:spPr>
        <xdr:txBody>
          <a:bodyPr wrap="none" lIns="91440" tIns="45720" rIns="91440" bIns="45720">
            <a:spAutoFit/>
          </a:bodyPr>
          <a:lstStyle/>
          <a:p>
            <a:pPr algn="ctr"/>
            <a:r>
              <a:rPr lang="pt-BR" sz="2800" b="1" cap="none" spc="0">
                <a:ln w="0"/>
                <a:solidFill>
                  <a:srgbClr val="002060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DESCONTO PLANILHA LOJA</a:t>
            </a:r>
          </a:p>
        </xdr:txBody>
      </xdr:sp>
      <xdr:sp macro="" textlink="">
        <xdr:nvSpPr>
          <xdr:cNvPr id="8" name="Retângulo 7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A7BB9C39-1026-4973-96BD-E4CCC039EB7F}"/>
              </a:ext>
            </a:extLst>
          </xdr:cNvPr>
          <xdr:cNvSpPr/>
        </xdr:nvSpPr>
        <xdr:spPr>
          <a:xfrm>
            <a:off x="76200" y="1152525"/>
            <a:ext cx="6019800" cy="2933700"/>
          </a:xfrm>
          <a:prstGeom prst="rect">
            <a:avLst/>
          </a:prstGeom>
          <a:noFill/>
          <a:ln>
            <a:solidFill>
              <a:schemeClr val="accent3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pic>
        <xdr:nvPicPr>
          <xdr:cNvPr id="11" name="Imagem 10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C836784D-6437-4BFA-9F2C-A30681A6896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33350" y="1200150"/>
            <a:ext cx="2857143" cy="2857143"/>
          </a:xfrm>
          <a:prstGeom prst="rect">
            <a:avLst/>
          </a:prstGeom>
          <a:ln>
            <a:noFill/>
          </a:ln>
        </xdr:spPr>
      </xdr:pic>
      <xdr:pic>
        <xdr:nvPicPr>
          <xdr:cNvPr id="12" name="Imagem 11">
            <a:extLst>
              <a:ext uri="{FF2B5EF4-FFF2-40B4-BE49-F238E27FC236}">
                <a16:creationId xmlns:a16="http://schemas.microsoft.com/office/drawing/2014/main" id="{AF488706-FF9A-465E-9F1E-883D985612C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204350" y="1200150"/>
            <a:ext cx="2857143" cy="2857143"/>
          </a:xfrm>
          <a:prstGeom prst="rect">
            <a:avLst/>
          </a:prstGeom>
          <a:ln>
            <a:noFill/>
          </a:ln>
        </xdr:spPr>
      </xdr:pic>
    </xdr:grpSp>
    <xdr:clientData/>
  </xdr:twoCellAnchor>
  <xdr:twoCellAnchor editAs="absolute">
    <xdr:from>
      <xdr:col>13</xdr:col>
      <xdr:colOff>19050</xdr:colOff>
      <xdr:row>2</xdr:row>
      <xdr:rowOff>69348</xdr:rowOff>
    </xdr:from>
    <xdr:to>
      <xdr:col>23</xdr:col>
      <xdr:colOff>0</xdr:colOff>
      <xdr:row>17</xdr:row>
      <xdr:rowOff>161925</xdr:rowOff>
    </xdr:to>
    <xdr:grpSp>
      <xdr:nvGrpSpPr>
        <xdr:cNvPr id="15" name="Agrupar 14">
          <a:extLst>
            <a:ext uri="{FF2B5EF4-FFF2-40B4-BE49-F238E27FC236}">
              <a16:creationId xmlns:a16="http://schemas.microsoft.com/office/drawing/2014/main" id="{559C09BD-217B-B6EE-C8BD-F25DDF0082E2}"/>
            </a:ext>
          </a:extLst>
        </xdr:cNvPr>
        <xdr:cNvGrpSpPr/>
      </xdr:nvGrpSpPr>
      <xdr:grpSpPr>
        <a:xfrm>
          <a:off x="6381750" y="564648"/>
          <a:ext cx="6019800" cy="3521577"/>
          <a:chOff x="6381750" y="564648"/>
          <a:chExt cx="6019800" cy="3521577"/>
        </a:xfrm>
      </xdr:grpSpPr>
      <xdr:sp macro="" textlink="">
        <xdr:nvSpPr>
          <xdr:cNvPr id="6" name="Retângulo 5">
            <a:extLst>
              <a:ext uri="{FF2B5EF4-FFF2-40B4-BE49-F238E27FC236}">
                <a16:creationId xmlns:a16="http://schemas.microsoft.com/office/drawing/2014/main" id="{7FF4B335-4903-4148-84A7-0137206BB3A1}"/>
              </a:ext>
            </a:extLst>
          </xdr:cNvPr>
          <xdr:cNvSpPr/>
        </xdr:nvSpPr>
        <xdr:spPr>
          <a:xfrm>
            <a:off x="7256514" y="564648"/>
            <a:ext cx="4270272" cy="530658"/>
          </a:xfrm>
          <a:prstGeom prst="rect">
            <a:avLst/>
          </a:prstGeom>
          <a:solidFill>
            <a:schemeClr val="accent4">
              <a:lumMod val="20000"/>
              <a:lumOff val="80000"/>
            </a:schemeClr>
          </a:solidFill>
          <a:ln>
            <a:solidFill>
              <a:srgbClr val="070F62"/>
            </a:solidFill>
          </a:ln>
        </xdr:spPr>
        <xdr:txBody>
          <a:bodyPr wrap="none" lIns="91440" tIns="45720" rIns="91440" bIns="45720">
            <a:spAutoFit/>
          </a:bodyPr>
          <a:lstStyle/>
          <a:p>
            <a:pPr algn="ctr"/>
            <a:r>
              <a:rPr lang="pt-BR" sz="2800" b="1" cap="none" spc="0">
                <a:ln w="0"/>
                <a:solidFill>
                  <a:srgbClr val="002060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PLANILHA PERSONALIZADA</a:t>
            </a:r>
          </a:p>
        </xdr:txBody>
      </xdr:sp>
      <xdr:sp macro="" textlink="">
        <xdr:nvSpPr>
          <xdr:cNvPr id="9" name="Retângulo 8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CD443ED6-FDDC-46FD-AA13-0E8377BCA785}"/>
              </a:ext>
            </a:extLst>
          </xdr:cNvPr>
          <xdr:cNvSpPr/>
        </xdr:nvSpPr>
        <xdr:spPr>
          <a:xfrm>
            <a:off x="6381750" y="1152525"/>
            <a:ext cx="6019800" cy="2933700"/>
          </a:xfrm>
          <a:prstGeom prst="rect">
            <a:avLst/>
          </a:prstGeom>
          <a:noFill/>
          <a:ln>
            <a:solidFill>
              <a:schemeClr val="accent3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pt-BR" sz="1100"/>
          </a:p>
        </xdr:txBody>
      </xdr:sp>
      <xdr:pic>
        <xdr:nvPicPr>
          <xdr:cNvPr id="13" name="Imagem 12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81840297-39CB-4302-8710-23B092E02D5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9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446800" y="1200150"/>
            <a:ext cx="2857143" cy="2857143"/>
          </a:xfrm>
          <a:prstGeom prst="rect">
            <a:avLst/>
          </a:prstGeom>
          <a:ln>
            <a:noFill/>
          </a:ln>
        </xdr:spPr>
      </xdr:pic>
      <xdr:pic>
        <xdr:nvPicPr>
          <xdr:cNvPr id="14" name="Imagem 13">
            <a:extLst>
              <a:ext uri="{FF2B5EF4-FFF2-40B4-BE49-F238E27FC236}">
                <a16:creationId xmlns:a16="http://schemas.microsoft.com/office/drawing/2014/main" id="{E676BA6E-0398-44BA-81E5-41E859604A4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0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460650" y="1200150"/>
            <a:ext cx="2857143" cy="2857143"/>
          </a:xfrm>
          <a:prstGeom prst="rect">
            <a:avLst/>
          </a:prstGeom>
          <a:ln>
            <a:noFill/>
          </a:ln>
        </xdr:spPr>
      </xdr:pic>
    </xdr:grp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E6E4B29-5F54-4C5F-915C-23A198C6B3FE}" name="Tab_cadastros" displayName="Tab_cadastros" ref="B8:L15" totalsRowShown="0" headerRowDxfId="12" dataDxfId="11">
  <autoFilter ref="B8:L15" xr:uid="{DE6E4B29-5F54-4C5F-915C-23A198C6B3FE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sortState xmlns:xlrd2="http://schemas.microsoft.com/office/spreadsheetml/2017/richdata2" ref="B9:L15">
    <sortCondition ref="B9:B15"/>
  </sortState>
  <tableColumns count="11">
    <tableColumn id="1" xr3:uid="{C9A50026-5F18-4832-BDA5-01EC48C9B35A}" name="ALIMENTO" dataDxfId="10"/>
    <tableColumn id="2" xr3:uid="{735E0E4E-BB31-4EFD-A413-AAE27BEFE29F}" name="UNIDADE" dataDxfId="9"/>
    <tableColumn id="3" xr3:uid="{6DA3F4D5-A39F-469E-A5B2-044274FE9091}" name="PORÇÃO REFERÊNCIA" dataDxfId="8"/>
    <tableColumn id="4" xr3:uid="{B226F3B0-41BA-43D5-B98D-0D7DB9860BA0}" name="CARBOIDRATO" dataDxfId="7"/>
    <tableColumn id="5" xr3:uid="{1849744C-A155-4C96-9FE4-987646468A31}" name="GORGURA" dataDxfId="6"/>
    <tableColumn id="6" xr3:uid="{F90409A6-905C-431D-B12D-AF06E63EB34B}" name="PROTEÍNA" dataDxfId="5"/>
    <tableColumn id="7" xr3:uid="{3B5AF891-BB3A-4FB7-93BB-363C728883B9}" name="CALORIA" dataDxfId="4"/>
    <tableColumn id="8" xr3:uid="{C0CD9B6E-1425-4E84-95B9-ADF9F34A0DA4}" name="CARBOIDRATO 1GR" dataDxfId="3">
      <calculatedColumnFormula>IFERROR(Tab_cadastros[[#This Row],[CARBOIDRATO]]/Tab_cadastros[[#This Row],[PORÇÃO REFERÊNCIA]],"")</calculatedColumnFormula>
    </tableColumn>
    <tableColumn id="9" xr3:uid="{E1DCFF25-4E2F-4D36-8793-D3DDB881423A}" name="GORDURA 1GR" dataDxfId="2">
      <calculatedColumnFormula>IFERROR(Tab_cadastros[[#This Row],[GORGURA]]/Tab_cadastros[[#This Row],[PORÇÃO REFERÊNCIA]],"")</calculatedColumnFormula>
    </tableColumn>
    <tableColumn id="10" xr3:uid="{BA83B7F7-9375-47D2-A804-954C16E74D04}" name="PROTEÍNA 1GR" dataDxfId="1">
      <calculatedColumnFormula>IFERROR(Tab_cadastros[[#This Row],[PROTEÍNA]]/Tab_cadastros[[#This Row],[PORÇÃO REFERÊNCIA]],"")</calculatedColumnFormula>
    </tableColumn>
    <tableColumn id="11" xr3:uid="{FE4903D4-ED4F-42ED-88C7-140A98DEA64A}" name="CALORIA 1G" dataDxfId="0">
      <calculatedColumnFormula>IFERROR(Tab_cadastros[[#This Row],[CALORIA]]/Tab_cadastros[[#This Row],[PORÇÃO REFERÊNCIA]],"")</calculatedColumnFormula>
    </tableColumn>
  </tableColumns>
  <tableStyleInfo name="TableStyleLight18" showFirstColumn="0" showLastColumn="0" showRowStripes="0" showColumnStripes="0"/>
</table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26C9B1-3B0D-442E-AC88-374EFDA0170B}">
  <dimension ref="A1:Q21"/>
  <sheetViews>
    <sheetView showGridLines="0" tabSelected="1" zoomScaleNormal="100" workbookViewId="0">
      <pane ySplit="8" topLeftCell="A9" activePane="bottomLeft" state="frozen"/>
      <selection pane="bottomLeft"/>
    </sheetView>
  </sheetViews>
  <sheetFormatPr defaultRowHeight="15" x14ac:dyDescent="0.25"/>
  <cols>
    <col min="1" max="1" width="0.85546875" customWidth="1"/>
    <col min="2" max="2" width="33.5703125" bestFit="1" customWidth="1"/>
    <col min="3" max="3" width="8.7109375" customWidth="1"/>
    <col min="4" max="4" width="13.140625" customWidth="1"/>
    <col min="5" max="8" width="12.7109375" customWidth="1"/>
    <col min="9" max="12" width="12.85546875" hidden="1" customWidth="1"/>
  </cols>
  <sheetData>
    <row r="1" spans="1:12" s="7" customFormat="1" ht="35.1" customHeight="1" x14ac:dyDescent="0.25">
      <c r="C1" s="18"/>
    </row>
    <row r="2" spans="1:12" s="19" customFormat="1" ht="3.6" customHeight="1" x14ac:dyDescent="0.25"/>
    <row r="3" spans="1:12" s="22" customFormat="1" ht="20.100000000000001" customHeight="1" x14ac:dyDescent="0.25">
      <c r="A3" s="19"/>
    </row>
    <row r="4" spans="1:12" s="19" customFormat="1" ht="3.6" customHeight="1" x14ac:dyDescent="0.25"/>
    <row r="5" spans="1:12" s="7" customFormat="1" ht="4.5" customHeight="1" x14ac:dyDescent="0.25"/>
    <row r="6" spans="1:12" s="7" customFormat="1" ht="27" customHeight="1" x14ac:dyDescent="0.25">
      <c r="B6" s="35" t="s">
        <v>52</v>
      </c>
      <c r="C6" s="35"/>
      <c r="D6" s="35"/>
      <c r="E6" s="35"/>
      <c r="F6" s="35"/>
      <c r="G6" s="35"/>
      <c r="H6" s="35"/>
    </row>
    <row r="7" spans="1:12" s="7" customFormat="1" ht="7.5" customHeight="1" x14ac:dyDescent="0.25"/>
    <row r="8" spans="1:12" ht="27" customHeight="1" x14ac:dyDescent="0.25">
      <c r="B8" s="23" t="s">
        <v>50</v>
      </c>
      <c r="C8" s="23" t="s">
        <v>0</v>
      </c>
      <c r="D8" s="23" t="s">
        <v>53</v>
      </c>
      <c r="E8" s="23" t="s">
        <v>6</v>
      </c>
      <c r="F8" s="23" t="s">
        <v>5</v>
      </c>
      <c r="G8" s="23" t="s">
        <v>1</v>
      </c>
      <c r="H8" s="23" t="s">
        <v>2</v>
      </c>
      <c r="I8" s="24" t="s">
        <v>7</v>
      </c>
      <c r="J8" s="24" t="s">
        <v>8</v>
      </c>
      <c r="K8" s="24" t="s">
        <v>3</v>
      </c>
      <c r="L8" s="24" t="s">
        <v>4</v>
      </c>
    </row>
    <row r="9" spans="1:12" x14ac:dyDescent="0.25">
      <c r="B9" t="s">
        <v>51</v>
      </c>
      <c r="C9" s="1" t="s">
        <v>10</v>
      </c>
      <c r="D9" s="1">
        <v>40</v>
      </c>
      <c r="E9" s="1">
        <v>7.9</v>
      </c>
      <c r="F9" s="1">
        <v>1.9</v>
      </c>
      <c r="G9" s="1">
        <v>26</v>
      </c>
      <c r="H9" s="1">
        <v>154</v>
      </c>
      <c r="I9" s="17">
        <f>IFERROR(Tab_cadastros[[#This Row],[CARBOIDRATO]]/Tab_cadastros[[#This Row],[PORÇÃO REFERÊNCIA]],"")</f>
        <v>0.19750000000000001</v>
      </c>
      <c r="J9" s="17">
        <f>IFERROR(Tab_cadastros[[#This Row],[GORGURA]]/Tab_cadastros[[#This Row],[PORÇÃO REFERÊNCIA]],"")</f>
        <v>4.7500000000000001E-2</v>
      </c>
      <c r="K9" s="17">
        <f>IFERROR(Tab_cadastros[[#This Row],[PROTEÍNA]]/Tab_cadastros[[#This Row],[PORÇÃO REFERÊNCIA]],"")</f>
        <v>0.65</v>
      </c>
      <c r="L9" s="17">
        <f>IFERROR(Tab_cadastros[[#This Row],[CALORIA]]/Tab_cadastros[[#This Row],[PORÇÃO REFERÊNCIA]],"")</f>
        <v>3.85</v>
      </c>
    </row>
    <row r="10" spans="1:12" x14ac:dyDescent="0.25">
      <c r="B10" t="s">
        <v>9</v>
      </c>
      <c r="C10" s="1" t="s">
        <v>10</v>
      </c>
      <c r="D10" s="1">
        <v>100</v>
      </c>
      <c r="E10" s="1">
        <v>28.1</v>
      </c>
      <c r="F10" s="1">
        <v>0.2</v>
      </c>
      <c r="G10" s="1">
        <v>2.5</v>
      </c>
      <c r="H10" s="1">
        <v>128</v>
      </c>
      <c r="I10" s="17">
        <f>IFERROR(Tab_cadastros[[#This Row],[CARBOIDRATO]]/Tab_cadastros[[#This Row],[PORÇÃO REFERÊNCIA]],"")</f>
        <v>0.28100000000000003</v>
      </c>
      <c r="J10" s="17">
        <f>IFERROR(Tab_cadastros[[#This Row],[GORGURA]]/Tab_cadastros[[#This Row],[PORÇÃO REFERÊNCIA]],"")</f>
        <v>2E-3</v>
      </c>
      <c r="K10" s="17">
        <f>IFERROR(Tab_cadastros[[#This Row],[PROTEÍNA]]/Tab_cadastros[[#This Row],[PORÇÃO REFERÊNCIA]],"")</f>
        <v>2.5000000000000001E-2</v>
      </c>
      <c r="L10" s="17">
        <f>IFERROR(Tab_cadastros[[#This Row],[CALORIA]]/Tab_cadastros[[#This Row],[PORÇÃO REFERÊNCIA]],"")</f>
        <v>1.28</v>
      </c>
    </row>
    <row r="11" spans="1:12" x14ac:dyDescent="0.25">
      <c r="B11" t="s">
        <v>14</v>
      </c>
      <c r="C11" s="1" t="s">
        <v>10</v>
      </c>
      <c r="D11" s="1">
        <v>100</v>
      </c>
      <c r="E11" s="1">
        <v>30</v>
      </c>
      <c r="F11" s="1">
        <v>0.4</v>
      </c>
      <c r="G11" s="1">
        <v>1.3</v>
      </c>
      <c r="H11" s="1">
        <v>89</v>
      </c>
      <c r="I11" s="17">
        <f>IFERROR(Tab_cadastros[[#This Row],[CARBOIDRATO]]/Tab_cadastros[[#This Row],[PORÇÃO REFERÊNCIA]],"")</f>
        <v>0.3</v>
      </c>
      <c r="J11" s="17">
        <f>IFERROR(Tab_cadastros[[#This Row],[GORGURA]]/Tab_cadastros[[#This Row],[PORÇÃO REFERÊNCIA]],"")</f>
        <v>4.0000000000000001E-3</v>
      </c>
      <c r="K11" s="17">
        <f>IFERROR(Tab_cadastros[[#This Row],[PROTEÍNA]]/Tab_cadastros[[#This Row],[PORÇÃO REFERÊNCIA]],"")</f>
        <v>1.3000000000000001E-2</v>
      </c>
      <c r="L11" s="17">
        <f>IFERROR(Tab_cadastros[[#This Row],[CALORIA]]/Tab_cadastros[[#This Row],[PORÇÃO REFERÊNCIA]],"")</f>
        <v>0.89</v>
      </c>
    </row>
    <row r="12" spans="1:12" x14ac:dyDescent="0.25">
      <c r="B12" t="s">
        <v>11</v>
      </c>
      <c r="C12" s="1" t="s">
        <v>10</v>
      </c>
      <c r="D12" s="1">
        <v>100</v>
      </c>
      <c r="E12" s="1">
        <v>13.6</v>
      </c>
      <c r="F12" s="1">
        <v>0.9</v>
      </c>
      <c r="G12" s="1">
        <v>4.8</v>
      </c>
      <c r="H12" s="1">
        <v>76</v>
      </c>
      <c r="I12" s="17">
        <f>IFERROR(Tab_cadastros[[#This Row],[CARBOIDRATO]]/Tab_cadastros[[#This Row],[PORÇÃO REFERÊNCIA]],"")</f>
        <v>0.13600000000000001</v>
      </c>
      <c r="J12" s="17">
        <f>IFERROR(Tab_cadastros[[#This Row],[GORGURA]]/Tab_cadastros[[#This Row],[PORÇÃO REFERÊNCIA]],"")</f>
        <v>9.0000000000000011E-3</v>
      </c>
      <c r="K12" s="17">
        <f>IFERROR(Tab_cadastros[[#This Row],[PROTEÍNA]]/Tab_cadastros[[#This Row],[PORÇÃO REFERÊNCIA]],"")</f>
        <v>4.8000000000000001E-2</v>
      </c>
      <c r="L12" s="17">
        <f>IFERROR(Tab_cadastros[[#This Row],[CALORIA]]/Tab_cadastros[[#This Row],[PORÇÃO REFERÊNCIA]],"")</f>
        <v>0.76</v>
      </c>
    </row>
    <row r="13" spans="1:12" x14ac:dyDescent="0.25">
      <c r="B13" t="s">
        <v>13</v>
      </c>
      <c r="C13" s="1" t="s">
        <v>10</v>
      </c>
      <c r="D13" s="1">
        <v>100</v>
      </c>
      <c r="E13" s="1">
        <v>0</v>
      </c>
      <c r="F13" s="1">
        <v>2.5</v>
      </c>
      <c r="G13" s="1">
        <v>32</v>
      </c>
      <c r="H13" s="1">
        <v>159</v>
      </c>
      <c r="I13" s="17">
        <f>IFERROR(Tab_cadastros[[#This Row],[CARBOIDRATO]]/Tab_cadastros[[#This Row],[PORÇÃO REFERÊNCIA]],"")</f>
        <v>0</v>
      </c>
      <c r="J13" s="17">
        <f>IFERROR(Tab_cadastros[[#This Row],[GORGURA]]/Tab_cadastros[[#This Row],[PORÇÃO REFERÊNCIA]],"")</f>
        <v>2.5000000000000001E-2</v>
      </c>
      <c r="K13" s="17">
        <f>IFERROR(Tab_cadastros[[#This Row],[PROTEÍNA]]/Tab_cadastros[[#This Row],[PORÇÃO REFERÊNCIA]],"")</f>
        <v>0.32</v>
      </c>
      <c r="L13" s="17">
        <f>IFERROR(Tab_cadastros[[#This Row],[CALORIA]]/Tab_cadastros[[#This Row],[PORÇÃO REFERÊNCIA]],"")</f>
        <v>1.59</v>
      </c>
    </row>
    <row r="14" spans="1:12" x14ac:dyDescent="0.25">
      <c r="B14" t="s">
        <v>15</v>
      </c>
      <c r="C14" s="1" t="s">
        <v>10</v>
      </c>
      <c r="D14" s="1">
        <v>50</v>
      </c>
      <c r="E14" s="1">
        <v>23</v>
      </c>
      <c r="F14" s="1">
        <v>1.8</v>
      </c>
      <c r="G14" s="1">
        <v>4.5999999999999996</v>
      </c>
      <c r="H14" s="1">
        <v>123</v>
      </c>
      <c r="I14" s="17">
        <f>IFERROR(Tab_cadastros[[#This Row],[CARBOIDRATO]]/Tab_cadastros[[#This Row],[PORÇÃO REFERÊNCIA]],"")</f>
        <v>0.46</v>
      </c>
      <c r="J14" s="17">
        <f>IFERROR(Tab_cadastros[[#This Row],[GORGURA]]/Tab_cadastros[[#This Row],[PORÇÃO REFERÊNCIA]],"")</f>
        <v>3.6000000000000004E-2</v>
      </c>
      <c r="K14" s="17">
        <f>IFERROR(Tab_cadastros[[#This Row],[PROTEÍNA]]/Tab_cadastros[[#This Row],[PORÇÃO REFERÊNCIA]],"")</f>
        <v>9.1999999999999998E-2</v>
      </c>
      <c r="L14" s="17">
        <f>IFERROR(Tab_cadastros[[#This Row],[CALORIA]]/Tab_cadastros[[#This Row],[PORÇÃO REFERÊNCIA]],"")</f>
        <v>2.46</v>
      </c>
    </row>
    <row r="15" spans="1:12" x14ac:dyDescent="0.25">
      <c r="B15" t="s">
        <v>12</v>
      </c>
      <c r="C15" s="1" t="s">
        <v>10</v>
      </c>
      <c r="D15" s="1">
        <v>100</v>
      </c>
      <c r="E15" s="1">
        <v>0</v>
      </c>
      <c r="F15" s="1">
        <v>4.5</v>
      </c>
      <c r="G15" s="1">
        <v>22</v>
      </c>
      <c r="H15" s="1">
        <v>133</v>
      </c>
      <c r="I15" s="17">
        <f>IFERROR(Tab_cadastros[[#This Row],[CARBOIDRATO]]/Tab_cadastros[[#This Row],[PORÇÃO REFERÊNCIA]],"")</f>
        <v>0</v>
      </c>
      <c r="J15" s="17">
        <f>IFERROR(Tab_cadastros[[#This Row],[GORGURA]]/Tab_cadastros[[#This Row],[PORÇÃO REFERÊNCIA]],"")</f>
        <v>4.4999999999999998E-2</v>
      </c>
      <c r="K15" s="17">
        <f>IFERROR(Tab_cadastros[[#This Row],[PROTEÍNA]]/Tab_cadastros[[#This Row],[PORÇÃO REFERÊNCIA]],"")</f>
        <v>0.22</v>
      </c>
      <c r="L15" s="17">
        <f>IFERROR(Tab_cadastros[[#This Row],[CALORIA]]/Tab_cadastros[[#This Row],[PORÇÃO REFERÊNCIA]],"")</f>
        <v>1.33</v>
      </c>
    </row>
    <row r="17" spans="16:17" x14ac:dyDescent="0.25">
      <c r="Q17" s="2"/>
    </row>
    <row r="19" spans="16:17" x14ac:dyDescent="0.25">
      <c r="P19" s="2"/>
    </row>
    <row r="21" spans="16:17" x14ac:dyDescent="0.25">
      <c r="P21" s="3"/>
    </row>
  </sheetData>
  <mergeCells count="1">
    <mergeCell ref="B6:H6"/>
  </mergeCells>
  <dataValidations count="1">
    <dataValidation allowBlank="1" showInputMessage="1" showErrorMessage="1" promptTitle="CONTÉM FÓRMULAS" prompt="Não deletar ou digitar nestas células." sqref="I9:L15" xr:uid="{8EA2E069-FB76-4529-9A10-975590812892}"/>
  </dataValidations>
  <pageMargins left="0.511811024" right="0.511811024" top="0.78740157499999996" bottom="0.78740157499999996" header="0.31496062000000002" footer="0.31496062000000002"/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B3C0CB-CFEE-4BCA-B3F5-821EEF6D1156}">
  <dimension ref="B1:K92"/>
  <sheetViews>
    <sheetView showGridLines="0" zoomScale="110" zoomScaleNormal="110" workbookViewId="0"/>
  </sheetViews>
  <sheetFormatPr defaultRowHeight="15" x14ac:dyDescent="0.25"/>
  <cols>
    <col min="1" max="1" width="0.85546875" customWidth="1"/>
    <col min="2" max="2" width="26.28515625" customWidth="1"/>
    <col min="3" max="3" width="6.85546875" customWidth="1"/>
    <col min="6" max="8" width="9.7109375" customWidth="1"/>
    <col min="9" max="11" width="8.85546875" customWidth="1"/>
    <col min="12" max="12" width="1.7109375" customWidth="1"/>
  </cols>
  <sheetData>
    <row r="1" spans="2:11" ht="15.75" customHeight="1" x14ac:dyDescent="0.25">
      <c r="B1" s="49" t="s">
        <v>34</v>
      </c>
      <c r="C1" s="49"/>
      <c r="D1" s="49"/>
      <c r="E1" s="49"/>
      <c r="F1" s="49"/>
      <c r="G1" s="49"/>
      <c r="H1" s="49"/>
      <c r="I1" s="49"/>
      <c r="J1" s="49"/>
      <c r="K1" s="49"/>
    </row>
    <row r="2" spans="2:11" ht="15.75" customHeight="1" x14ac:dyDescent="0.25">
      <c r="B2" s="49"/>
      <c r="C2" s="49"/>
      <c r="D2" s="49"/>
      <c r="E2" s="49"/>
      <c r="F2" s="49"/>
      <c r="G2" s="49"/>
      <c r="H2" s="49"/>
      <c r="I2" s="49"/>
      <c r="J2" s="49"/>
      <c r="K2" s="49"/>
    </row>
    <row r="3" spans="2:11" ht="8.1" customHeight="1" x14ac:dyDescent="0.25"/>
    <row r="4" spans="2:11" x14ac:dyDescent="0.25">
      <c r="B4" s="45" t="s">
        <v>40</v>
      </c>
      <c r="C4" s="46"/>
      <c r="D4" s="54">
        <v>45215</v>
      </c>
      <c r="E4" s="55"/>
      <c r="F4" s="4"/>
      <c r="J4" s="6"/>
    </row>
    <row r="5" spans="2:11" x14ac:dyDescent="0.25">
      <c r="B5" s="45" t="s">
        <v>35</v>
      </c>
      <c r="C5" s="46"/>
      <c r="D5" s="52" t="s">
        <v>36</v>
      </c>
      <c r="E5" s="53"/>
      <c r="F5" s="5"/>
    </row>
    <row r="6" spans="2:11" x14ac:dyDescent="0.25">
      <c r="B6" s="45" t="s">
        <v>16</v>
      </c>
      <c r="C6" s="46"/>
      <c r="D6" s="52" t="s">
        <v>28</v>
      </c>
      <c r="E6" s="53"/>
      <c r="F6" s="4"/>
      <c r="J6" s="7"/>
      <c r="K6" s="7"/>
    </row>
    <row r="7" spans="2:11" x14ac:dyDescent="0.25">
      <c r="B7" s="45" t="s">
        <v>41</v>
      </c>
      <c r="C7" s="46"/>
      <c r="D7" s="15" t="s">
        <v>32</v>
      </c>
      <c r="E7" s="16"/>
      <c r="F7" s="4"/>
      <c r="J7" s="14"/>
      <c r="K7" s="14"/>
    </row>
    <row r="8" spans="2:11" x14ac:dyDescent="0.25">
      <c r="B8" s="45" t="s">
        <v>17</v>
      </c>
      <c r="C8" s="46"/>
      <c r="D8" s="50"/>
      <c r="E8" s="51"/>
      <c r="F8" s="4"/>
    </row>
    <row r="10" spans="2:11" x14ac:dyDescent="0.25">
      <c r="B10" s="6" t="s">
        <v>37</v>
      </c>
      <c r="C10" s="6"/>
      <c r="G10" s="56" t="s">
        <v>39</v>
      </c>
      <c r="H10" s="56"/>
      <c r="I10" s="56"/>
    </row>
    <row r="11" spans="2:11" x14ac:dyDescent="0.25">
      <c r="B11" s="45" t="s">
        <v>18</v>
      </c>
      <c r="C11" s="46"/>
      <c r="D11" s="48" t="s">
        <v>29</v>
      </c>
      <c r="E11" s="48"/>
      <c r="G11" s="30" t="s">
        <v>26</v>
      </c>
      <c r="H11" s="10">
        <f>H27+H40+H53+H66+H79+H92</f>
        <v>1151.9000000000001</v>
      </c>
      <c r="I11" s="31">
        <f>H11</f>
        <v>1151.9000000000001</v>
      </c>
    </row>
    <row r="12" spans="2:11" x14ac:dyDescent="0.25">
      <c r="B12" s="45" t="s">
        <v>38</v>
      </c>
      <c r="C12" s="46"/>
      <c r="D12" s="48" t="s">
        <v>30</v>
      </c>
      <c r="E12" s="48"/>
      <c r="G12" s="30" t="s">
        <v>20</v>
      </c>
      <c r="H12" s="11">
        <f>E27+E40+E53+E66+E79+E92</f>
        <v>144.35</v>
      </c>
      <c r="I12" s="31">
        <f t="shared" ref="I12:I14" si="0">H12</f>
        <v>144.35</v>
      </c>
    </row>
    <row r="13" spans="2:11" x14ac:dyDescent="0.25">
      <c r="B13" s="45" t="s">
        <v>42</v>
      </c>
      <c r="C13" s="46"/>
      <c r="D13" s="48" t="s">
        <v>43</v>
      </c>
      <c r="E13" s="48"/>
      <c r="G13" s="30" t="s">
        <v>22</v>
      </c>
      <c r="H13" s="11">
        <f>F27+F40+F53+F66+F79+F92</f>
        <v>16.099999999999998</v>
      </c>
      <c r="I13" s="31">
        <f t="shared" si="0"/>
        <v>16.099999999999998</v>
      </c>
    </row>
    <row r="14" spans="2:11" x14ac:dyDescent="0.25">
      <c r="B14" s="45" t="s">
        <v>19</v>
      </c>
      <c r="C14" s="46"/>
      <c r="D14" s="48" t="s">
        <v>31</v>
      </c>
      <c r="E14" s="48"/>
      <c r="G14" s="30" t="s">
        <v>23</v>
      </c>
      <c r="H14" s="11">
        <f>G27+G40+G53+G66+G79+G92</f>
        <v>112.75</v>
      </c>
      <c r="I14" s="31">
        <f t="shared" si="0"/>
        <v>112.75</v>
      </c>
    </row>
    <row r="15" spans="2:11" x14ac:dyDescent="0.25">
      <c r="D15" s="47"/>
      <c r="E15" s="47"/>
      <c r="F15" s="47"/>
    </row>
    <row r="16" spans="2:11" x14ac:dyDescent="0.25">
      <c r="B16" s="4" t="s">
        <v>44</v>
      </c>
      <c r="C16" s="4"/>
      <c r="D16" s="7"/>
      <c r="E16" s="8"/>
    </row>
    <row r="17" spans="2:11" x14ac:dyDescent="0.25">
      <c r="B17" s="32" t="s">
        <v>24</v>
      </c>
      <c r="C17" s="34" t="s">
        <v>21</v>
      </c>
      <c r="D17" s="33" t="s">
        <v>25</v>
      </c>
      <c r="E17" s="34" t="s">
        <v>20</v>
      </c>
      <c r="F17" s="34" t="s">
        <v>22</v>
      </c>
      <c r="G17" s="34" t="s">
        <v>23</v>
      </c>
      <c r="H17" s="34" t="s">
        <v>26</v>
      </c>
      <c r="I17" s="40" t="s">
        <v>33</v>
      </c>
      <c r="J17" s="40"/>
      <c r="K17" s="40"/>
    </row>
    <row r="18" spans="2:11" x14ac:dyDescent="0.25">
      <c r="B18" s="12" t="s">
        <v>15</v>
      </c>
      <c r="C18" s="29" t="str">
        <f>IF(B18="","",VLOOKUP(B18,Tab_cadastros[],2,FALSE))</f>
        <v>Gr</v>
      </c>
      <c r="D18" s="9">
        <v>150</v>
      </c>
      <c r="E18" s="25">
        <f>IF(B18="","",VLOOKUP(B18,Tab_cadastros[],8,FALSE)*D18)</f>
        <v>69</v>
      </c>
      <c r="F18" s="25">
        <f>IF(B18="","",VLOOKUP(B18,Tab_cadastros[],9,FALSE)*D18)</f>
        <v>5.4</v>
      </c>
      <c r="G18" s="25">
        <f>IF(B18="","",VLOOKUP(B18,Tab_cadastros[],10,FALSE)*D18)</f>
        <v>13.799999999999999</v>
      </c>
      <c r="H18" s="26">
        <f>IF(B18="","",VLOOKUP(B18,Tab_cadastros[],11,FALSE)*D18)</f>
        <v>369</v>
      </c>
      <c r="I18" s="42"/>
      <c r="J18" s="43"/>
      <c r="K18" s="44"/>
    </row>
    <row r="19" spans="2:11" x14ac:dyDescent="0.25">
      <c r="B19" s="12" t="s">
        <v>51</v>
      </c>
      <c r="C19" s="29" t="str">
        <f>IF(B19="","",VLOOKUP(B19,Tab_cadastros[],2,FALSE))</f>
        <v>Gr</v>
      </c>
      <c r="D19" s="9">
        <v>60</v>
      </c>
      <c r="E19" s="25">
        <f>IF(B19="","",VLOOKUP(B19,Tab_cadastros[],8,FALSE)*D19)</f>
        <v>11.850000000000001</v>
      </c>
      <c r="F19" s="25">
        <f>IF(B19="","",VLOOKUP(B19,Tab_cadastros[],9,FALSE)*D19)</f>
        <v>2.85</v>
      </c>
      <c r="G19" s="25">
        <f>IF(B19="","",VLOOKUP(B19,Tab_cadastros[],10,FALSE)*D19)</f>
        <v>39</v>
      </c>
      <c r="H19" s="26">
        <f>IF(B19="","",VLOOKUP(B19,Tab_cadastros[],11,FALSE)*D19)</f>
        <v>231</v>
      </c>
      <c r="I19" s="42"/>
      <c r="J19" s="43"/>
      <c r="K19" s="44"/>
    </row>
    <row r="20" spans="2:11" x14ac:dyDescent="0.25">
      <c r="B20" s="12" t="s">
        <v>11</v>
      </c>
      <c r="C20" s="29" t="str">
        <f>IF(B20="","",VLOOKUP(B20,Tab_cadastros[],2,FALSE))</f>
        <v>Gr</v>
      </c>
      <c r="D20" s="9">
        <v>150</v>
      </c>
      <c r="E20" s="25">
        <f>IF(B20="","",VLOOKUP(B20,Tab_cadastros[],8,FALSE)*D20)</f>
        <v>20.400000000000002</v>
      </c>
      <c r="F20" s="25">
        <f>IF(B20="","",VLOOKUP(B20,Tab_cadastros[],9,FALSE)*D20)</f>
        <v>1.35</v>
      </c>
      <c r="G20" s="25">
        <f>IF(B20="","",VLOOKUP(B20,Tab_cadastros[],10,FALSE)*D20)</f>
        <v>7.2</v>
      </c>
      <c r="H20" s="26">
        <f>IF(B20="","",VLOOKUP(B20,Tab_cadastros[],11,FALSE)*D20)</f>
        <v>114</v>
      </c>
      <c r="I20" s="42"/>
      <c r="J20" s="43"/>
      <c r="K20" s="44"/>
    </row>
    <row r="21" spans="2:11" x14ac:dyDescent="0.25">
      <c r="B21" s="12" t="s">
        <v>13</v>
      </c>
      <c r="C21" s="29" t="str">
        <f>IF(B21="","",VLOOKUP(B21,Tab_cadastros[],2,FALSE))</f>
        <v>Gr</v>
      </c>
      <c r="D21" s="9">
        <v>100</v>
      </c>
      <c r="E21" s="25">
        <f>IF(B21="","",VLOOKUP(B21,Tab_cadastros[],8,FALSE)*D21)</f>
        <v>0</v>
      </c>
      <c r="F21" s="25">
        <f>IF(B21="","",VLOOKUP(B21,Tab_cadastros[],9,FALSE)*D21)</f>
        <v>2.5</v>
      </c>
      <c r="G21" s="25">
        <f>IF(B21="","",VLOOKUP(B21,Tab_cadastros[],10,FALSE)*D21)</f>
        <v>32</v>
      </c>
      <c r="H21" s="26">
        <f>IF(B21="","",VLOOKUP(B21,Tab_cadastros[],11,FALSE)*D21)</f>
        <v>159</v>
      </c>
      <c r="I21" s="42"/>
      <c r="J21" s="43"/>
      <c r="K21" s="44"/>
    </row>
    <row r="22" spans="2:11" x14ac:dyDescent="0.25">
      <c r="B22" s="12"/>
      <c r="C22" s="29" t="str">
        <f>IF(B22="","",VLOOKUP(B22,Tab_cadastros[],2,FALSE))</f>
        <v/>
      </c>
      <c r="D22" s="9"/>
      <c r="E22" s="25" t="str">
        <f>IF(B22="","",VLOOKUP(B22,Tab_cadastros[],8,FALSE)*D22)</f>
        <v/>
      </c>
      <c r="F22" s="25" t="str">
        <f>IF(B22="","",VLOOKUP(B22,Tab_cadastros[],9,FALSE)*D22)</f>
        <v/>
      </c>
      <c r="G22" s="25" t="str">
        <f>IF(B22="","",VLOOKUP(B22,Tab_cadastros[],10,FALSE)*D22)</f>
        <v/>
      </c>
      <c r="H22" s="26" t="str">
        <f>IF(B22="","",VLOOKUP(B22,Tab_cadastros[],11,FALSE)*D22)</f>
        <v/>
      </c>
      <c r="I22" s="42"/>
      <c r="J22" s="43"/>
      <c r="K22" s="44"/>
    </row>
    <row r="23" spans="2:11" x14ac:dyDescent="0.25">
      <c r="B23" s="12"/>
      <c r="C23" s="29" t="str">
        <f>IF(B23="","",VLOOKUP(B23,Tab_cadastros[],2,FALSE))</f>
        <v/>
      </c>
      <c r="D23" s="9"/>
      <c r="E23" s="25" t="str">
        <f>IF(B23="","",VLOOKUP(B23,Tab_cadastros[],8,FALSE)*D23)</f>
        <v/>
      </c>
      <c r="F23" s="25" t="str">
        <f>IF(B23="","",VLOOKUP(B23,Tab_cadastros[],9,FALSE)*D23)</f>
        <v/>
      </c>
      <c r="G23" s="25" t="str">
        <f>IF(B23="","",VLOOKUP(B23,Tab_cadastros[],10,FALSE)*D23)</f>
        <v/>
      </c>
      <c r="H23" s="26" t="str">
        <f>IF(B23="","",VLOOKUP(B23,Tab_cadastros[],11,FALSE)*D23)</f>
        <v/>
      </c>
      <c r="I23" s="42"/>
      <c r="J23" s="43"/>
      <c r="K23" s="44"/>
    </row>
    <row r="24" spans="2:11" x14ac:dyDescent="0.25">
      <c r="B24" s="12"/>
      <c r="C24" s="29" t="str">
        <f>IF(B24="","",VLOOKUP(B24,Tab_cadastros[],2,FALSE))</f>
        <v/>
      </c>
      <c r="D24" s="9"/>
      <c r="E24" s="25" t="str">
        <f>IF(B24="","",VLOOKUP(B24,Tab_cadastros[],8,FALSE)*D24)</f>
        <v/>
      </c>
      <c r="F24" s="25" t="str">
        <f>IF(B24="","",VLOOKUP(B24,Tab_cadastros[],9,FALSE)*D24)</f>
        <v/>
      </c>
      <c r="G24" s="25" t="str">
        <f>IF(B24="","",VLOOKUP(B24,Tab_cadastros[],10,FALSE)*D24)</f>
        <v/>
      </c>
      <c r="H24" s="26" t="str">
        <f>IF(B24="","",VLOOKUP(B24,Tab_cadastros[],11,FALSE)*D24)</f>
        <v/>
      </c>
      <c r="I24" s="42"/>
      <c r="J24" s="43"/>
      <c r="K24" s="44"/>
    </row>
    <row r="25" spans="2:11" x14ac:dyDescent="0.25">
      <c r="B25" s="12"/>
      <c r="C25" s="29" t="str">
        <f>IF(B25="","",VLOOKUP(B25,Tab_cadastros[],2,FALSE))</f>
        <v/>
      </c>
      <c r="D25" s="9"/>
      <c r="E25" s="25" t="str">
        <f>IF(B25="","",VLOOKUP(B25,Tab_cadastros[],8,FALSE)*D25)</f>
        <v/>
      </c>
      <c r="F25" s="25" t="str">
        <f>IF(B25="","",VLOOKUP(B25,Tab_cadastros[],9,FALSE)*D25)</f>
        <v/>
      </c>
      <c r="G25" s="25" t="str">
        <f>IF(B25="","",VLOOKUP(B25,Tab_cadastros[],10,FALSE)*D25)</f>
        <v/>
      </c>
      <c r="H25" s="26" t="str">
        <f>IF(B25="","",VLOOKUP(B25,Tab_cadastros[],11,FALSE)*D25)</f>
        <v/>
      </c>
      <c r="I25" s="42"/>
      <c r="J25" s="43"/>
      <c r="K25" s="44"/>
    </row>
    <row r="26" spans="2:11" x14ac:dyDescent="0.25">
      <c r="B26" s="12"/>
      <c r="C26" s="29" t="str">
        <f>IF(B26="","",VLOOKUP(B26,Tab_cadastros[],2,FALSE))</f>
        <v/>
      </c>
      <c r="D26" s="9"/>
      <c r="E26" s="25" t="str">
        <f>IF(B26="","",VLOOKUP(B26,Tab_cadastros[],8,FALSE)*D26)</f>
        <v/>
      </c>
      <c r="F26" s="25" t="str">
        <f>IF(B26="","",VLOOKUP(B26,Tab_cadastros[],9,FALSE)*D26)</f>
        <v/>
      </c>
      <c r="G26" s="25" t="str">
        <f>IF(B26="","",VLOOKUP(B26,Tab_cadastros[],10,FALSE)*D26)</f>
        <v/>
      </c>
      <c r="H26" s="26" t="str">
        <f>IF(B26="","",VLOOKUP(B26,Tab_cadastros[],11,FALSE)*D26)</f>
        <v/>
      </c>
      <c r="I26" s="42"/>
      <c r="J26" s="43"/>
      <c r="K26" s="44"/>
    </row>
    <row r="27" spans="2:11" x14ac:dyDescent="0.25">
      <c r="B27" s="36" t="s">
        <v>27</v>
      </c>
      <c r="C27" s="37"/>
      <c r="D27" s="37"/>
      <c r="E27" s="27">
        <f>SUM(E18:E26)</f>
        <v>101.25</v>
      </c>
      <c r="F27" s="27">
        <f>SUM(F18:F26)</f>
        <v>12.1</v>
      </c>
      <c r="G27" s="27">
        <f>SUM(G18:G26)</f>
        <v>92</v>
      </c>
      <c r="H27" s="28">
        <f>SUM(H18:H26)</f>
        <v>873</v>
      </c>
    </row>
    <row r="29" spans="2:11" x14ac:dyDescent="0.25">
      <c r="B29" s="4" t="s">
        <v>45</v>
      </c>
      <c r="C29" s="4"/>
      <c r="D29" s="7"/>
      <c r="E29" s="8"/>
    </row>
    <row r="30" spans="2:11" x14ac:dyDescent="0.25">
      <c r="B30" s="32" t="s">
        <v>24</v>
      </c>
      <c r="C30" s="34" t="s">
        <v>21</v>
      </c>
      <c r="D30" s="33" t="s">
        <v>25</v>
      </c>
      <c r="E30" s="34" t="s">
        <v>20</v>
      </c>
      <c r="F30" s="34" t="s">
        <v>22</v>
      </c>
      <c r="G30" s="34" t="s">
        <v>23</v>
      </c>
      <c r="H30" s="34" t="s">
        <v>26</v>
      </c>
      <c r="I30" s="40" t="s">
        <v>33</v>
      </c>
      <c r="J30" s="40"/>
      <c r="K30" s="40"/>
    </row>
    <row r="31" spans="2:11" x14ac:dyDescent="0.25">
      <c r="B31" s="12" t="s">
        <v>9</v>
      </c>
      <c r="C31" s="29" t="str">
        <f>IF(B31="","",VLOOKUP(B31,Tab_cadastros[],2,FALSE))</f>
        <v>Gr</v>
      </c>
      <c r="D31" s="9">
        <v>100</v>
      </c>
      <c r="E31" s="25">
        <f>IF(B31="","",VLOOKUP(B31,Tab_cadastros[],8,FALSE)*D31)</f>
        <v>28.1</v>
      </c>
      <c r="F31" s="25">
        <f>IF(B31="","",VLOOKUP(B31,Tab_cadastros[],9,FALSE)*D31)</f>
        <v>0.2</v>
      </c>
      <c r="G31" s="25">
        <f>IF(B31="","",VLOOKUP(B31,Tab_cadastros[],10,FALSE)*D31)</f>
        <v>2.5</v>
      </c>
      <c r="H31" s="26">
        <f>IF(B31="","",VLOOKUP(B31,Tab_cadastros[],11,FALSE)*D31)</f>
        <v>128</v>
      </c>
      <c r="I31" s="41"/>
      <c r="J31" s="41"/>
      <c r="K31" s="41"/>
    </row>
    <row r="32" spans="2:11" x14ac:dyDescent="0.25">
      <c r="B32" s="12" t="s">
        <v>14</v>
      </c>
      <c r="C32" s="29" t="str">
        <f>IF(B32="","",VLOOKUP(B32,Tab_cadastros[],2,FALSE))</f>
        <v>Gr</v>
      </c>
      <c r="D32" s="9">
        <v>50</v>
      </c>
      <c r="E32" s="25">
        <f>IF(B32="","",VLOOKUP(B32,Tab_cadastros[],8,FALSE)*D32)</f>
        <v>15</v>
      </c>
      <c r="F32" s="25">
        <f>IF(B32="","",VLOOKUP(B32,Tab_cadastros[],9,FALSE)*D32)</f>
        <v>0.2</v>
      </c>
      <c r="G32" s="25">
        <f>IF(B32="","",VLOOKUP(B32,Tab_cadastros[],10,FALSE)*D32)</f>
        <v>0.65</v>
      </c>
      <c r="H32" s="26">
        <f>IF(B32="","",VLOOKUP(B32,Tab_cadastros[],11,FALSE)*D32)</f>
        <v>44.5</v>
      </c>
      <c r="I32" s="41"/>
      <c r="J32" s="41"/>
      <c r="K32" s="41"/>
    </row>
    <row r="33" spans="2:11" x14ac:dyDescent="0.25">
      <c r="B33" s="12" t="s">
        <v>12</v>
      </c>
      <c r="C33" s="29" t="str">
        <f>IF(B33="","",VLOOKUP(B33,Tab_cadastros[],2,FALSE))</f>
        <v>Gr</v>
      </c>
      <c r="D33" s="9">
        <v>80</v>
      </c>
      <c r="E33" s="25">
        <f>IF(B33="","",VLOOKUP(B33,Tab_cadastros[],8,FALSE)*D33)</f>
        <v>0</v>
      </c>
      <c r="F33" s="25">
        <f>IF(B33="","",VLOOKUP(B33,Tab_cadastros[],9,FALSE)*D33)</f>
        <v>3.5999999999999996</v>
      </c>
      <c r="G33" s="25">
        <f>IF(B33="","",VLOOKUP(B33,Tab_cadastros[],10,FALSE)*D33)</f>
        <v>17.600000000000001</v>
      </c>
      <c r="H33" s="26">
        <f>IF(B33="","",VLOOKUP(B33,Tab_cadastros[],11,FALSE)*D33)</f>
        <v>106.4</v>
      </c>
      <c r="I33" s="41"/>
      <c r="J33" s="41"/>
      <c r="K33" s="41"/>
    </row>
    <row r="34" spans="2:11" x14ac:dyDescent="0.25">
      <c r="B34" s="12"/>
      <c r="C34" s="29" t="str">
        <f>IF(B34="","",VLOOKUP(B34,Tab_cadastros[],2,FALSE))</f>
        <v/>
      </c>
      <c r="D34" s="9"/>
      <c r="E34" s="25" t="str">
        <f>IF(B34="","",VLOOKUP(B34,Tab_cadastros[],8,FALSE)*D34)</f>
        <v/>
      </c>
      <c r="F34" s="25" t="str">
        <f>IF(B34="","",VLOOKUP(B34,Tab_cadastros[],9,FALSE)*D34)</f>
        <v/>
      </c>
      <c r="G34" s="25" t="str">
        <f>IF(B34="","",VLOOKUP(B34,Tab_cadastros[],10,FALSE)*D34)</f>
        <v/>
      </c>
      <c r="H34" s="26" t="str">
        <f>IF(B34="","",VLOOKUP(B34,Tab_cadastros[],11,FALSE)*D34)</f>
        <v/>
      </c>
      <c r="I34" s="41"/>
      <c r="J34" s="41"/>
      <c r="K34" s="41"/>
    </row>
    <row r="35" spans="2:11" x14ac:dyDescent="0.25">
      <c r="B35" s="12"/>
      <c r="C35" s="29" t="str">
        <f>IF(B35="","",VLOOKUP(B35,Tab_cadastros[],2,FALSE))</f>
        <v/>
      </c>
      <c r="D35" s="9"/>
      <c r="E35" s="25" t="str">
        <f>IF(B35="","",VLOOKUP(B35,Tab_cadastros[],8,FALSE)*D35)</f>
        <v/>
      </c>
      <c r="F35" s="25" t="str">
        <f>IF(B35="","",VLOOKUP(B35,Tab_cadastros[],9,FALSE)*D35)</f>
        <v/>
      </c>
      <c r="G35" s="25" t="str">
        <f>IF(B35="","",VLOOKUP(B35,Tab_cadastros[],10,FALSE)*D35)</f>
        <v/>
      </c>
      <c r="H35" s="26" t="str">
        <f>IF(B35="","",VLOOKUP(B35,Tab_cadastros[],11,FALSE)*D35)</f>
        <v/>
      </c>
      <c r="I35" s="41"/>
      <c r="J35" s="41"/>
      <c r="K35" s="41"/>
    </row>
    <row r="36" spans="2:11" x14ac:dyDescent="0.25">
      <c r="B36" s="12"/>
      <c r="C36" s="29" t="str">
        <f>IF(B36="","",VLOOKUP(B36,Tab_cadastros[],2,FALSE))</f>
        <v/>
      </c>
      <c r="D36" s="9"/>
      <c r="E36" s="25" t="str">
        <f>IF(B36="","",VLOOKUP(B36,Tab_cadastros[],8,FALSE)*D36)</f>
        <v/>
      </c>
      <c r="F36" s="25" t="str">
        <f>IF(B36="","",VLOOKUP(B36,Tab_cadastros[],9,FALSE)*D36)</f>
        <v/>
      </c>
      <c r="G36" s="25" t="str">
        <f>IF(B36="","",VLOOKUP(B36,Tab_cadastros[],10,FALSE)*D36)</f>
        <v/>
      </c>
      <c r="H36" s="26" t="str">
        <f>IF(B36="","",VLOOKUP(B36,Tab_cadastros[],11,FALSE)*D36)</f>
        <v/>
      </c>
      <c r="I36" s="41"/>
      <c r="J36" s="41"/>
      <c r="K36" s="41"/>
    </row>
    <row r="37" spans="2:11" x14ac:dyDescent="0.25">
      <c r="B37" s="12"/>
      <c r="C37" s="29" t="str">
        <f>IF(B37="","",VLOOKUP(B37,Tab_cadastros[],2,FALSE))</f>
        <v/>
      </c>
      <c r="D37" s="9"/>
      <c r="E37" s="25" t="str">
        <f>IF(B37="","",VLOOKUP(B37,Tab_cadastros[],8,FALSE)*D37)</f>
        <v/>
      </c>
      <c r="F37" s="25" t="str">
        <f>IF(B37="","",VLOOKUP(B37,Tab_cadastros[],9,FALSE)*D37)</f>
        <v/>
      </c>
      <c r="G37" s="25" t="str">
        <f>IF(B37="","",VLOOKUP(B37,Tab_cadastros[],10,FALSE)*D37)</f>
        <v/>
      </c>
      <c r="H37" s="26" t="str">
        <f>IF(B37="","",VLOOKUP(B37,Tab_cadastros[],11,FALSE)*D37)</f>
        <v/>
      </c>
      <c r="I37" s="41"/>
      <c r="J37" s="41"/>
      <c r="K37" s="41"/>
    </row>
    <row r="38" spans="2:11" x14ac:dyDescent="0.25">
      <c r="B38" s="12"/>
      <c r="C38" s="29" t="str">
        <f>IF(B38="","",VLOOKUP(B38,Tab_cadastros[],2,FALSE))</f>
        <v/>
      </c>
      <c r="D38" s="9"/>
      <c r="E38" s="25" t="str">
        <f>IF(B38="","",VLOOKUP(B38,Tab_cadastros[],8,FALSE)*D38)</f>
        <v/>
      </c>
      <c r="F38" s="25" t="str">
        <f>IF(B38="","",VLOOKUP(B38,Tab_cadastros[],9,FALSE)*D38)</f>
        <v/>
      </c>
      <c r="G38" s="25" t="str">
        <f>IF(B38="","",VLOOKUP(B38,Tab_cadastros[],10,FALSE)*D38)</f>
        <v/>
      </c>
      <c r="H38" s="26" t="str">
        <f>IF(B38="","",VLOOKUP(B38,Tab_cadastros[],11,FALSE)*D38)</f>
        <v/>
      </c>
      <c r="I38" s="41"/>
      <c r="J38" s="41"/>
      <c r="K38" s="41"/>
    </row>
    <row r="39" spans="2:11" x14ac:dyDescent="0.25">
      <c r="B39" s="12"/>
      <c r="C39" s="29" t="str">
        <f>IF(B39="","",VLOOKUP(B39,Tab_cadastros[],2,FALSE))</f>
        <v/>
      </c>
      <c r="D39" s="9"/>
      <c r="E39" s="25" t="str">
        <f>IF(B39="","",VLOOKUP(B39,Tab_cadastros[],8,FALSE)*D39)</f>
        <v/>
      </c>
      <c r="F39" s="25" t="str">
        <f>IF(B39="","",VLOOKUP(B39,Tab_cadastros[],9,FALSE)*D39)</f>
        <v/>
      </c>
      <c r="G39" s="25" t="str">
        <f>IF(B39="","",VLOOKUP(B39,Tab_cadastros[],10,FALSE)*D39)</f>
        <v/>
      </c>
      <c r="H39" s="26" t="str">
        <f>IF(B39="","",VLOOKUP(B39,Tab_cadastros[],11,FALSE)*D39)</f>
        <v/>
      </c>
      <c r="I39" s="41"/>
      <c r="J39" s="41"/>
      <c r="K39" s="41"/>
    </row>
    <row r="40" spans="2:11" x14ac:dyDescent="0.25">
      <c r="B40" s="36" t="s">
        <v>27</v>
      </c>
      <c r="C40" s="37"/>
      <c r="D40" s="37"/>
      <c r="E40" s="27">
        <f>SUM(E31:E39)</f>
        <v>43.1</v>
      </c>
      <c r="F40" s="27">
        <f>SUM(F31:F39)</f>
        <v>3.9999999999999996</v>
      </c>
      <c r="G40" s="27">
        <f>SUM(G31:G39)</f>
        <v>20.75</v>
      </c>
      <c r="H40" s="28">
        <f>SUM(H31:H39)</f>
        <v>278.89999999999998</v>
      </c>
    </row>
    <row r="42" spans="2:11" x14ac:dyDescent="0.25">
      <c r="B42" s="4" t="s">
        <v>46</v>
      </c>
      <c r="C42" s="4"/>
      <c r="D42" s="7"/>
      <c r="E42" s="8"/>
    </row>
    <row r="43" spans="2:11" x14ac:dyDescent="0.25">
      <c r="B43" s="32" t="s">
        <v>24</v>
      </c>
      <c r="C43" s="34" t="s">
        <v>21</v>
      </c>
      <c r="D43" s="33" t="s">
        <v>25</v>
      </c>
      <c r="E43" s="34" t="s">
        <v>20</v>
      </c>
      <c r="F43" s="34" t="s">
        <v>22</v>
      </c>
      <c r="G43" s="34" t="s">
        <v>23</v>
      </c>
      <c r="H43" s="34" t="s">
        <v>26</v>
      </c>
      <c r="I43" s="40" t="s">
        <v>33</v>
      </c>
      <c r="J43" s="40"/>
      <c r="K43" s="40"/>
    </row>
    <row r="44" spans="2:11" x14ac:dyDescent="0.25">
      <c r="B44" s="12"/>
      <c r="C44" s="29" t="str">
        <f>IF(B44="","",VLOOKUP(B44,Tab_cadastros[],2,FALSE))</f>
        <v/>
      </c>
      <c r="D44" s="9"/>
      <c r="E44" s="25" t="str">
        <f>IF(B44="","",VLOOKUP(B44,Tab_cadastros[],8,FALSE)*D44)</f>
        <v/>
      </c>
      <c r="F44" s="25" t="str">
        <f>IF(B44="","",VLOOKUP(B44,Tab_cadastros[],9,FALSE)*D44)</f>
        <v/>
      </c>
      <c r="G44" s="25" t="str">
        <f>IF(B44="","",VLOOKUP(B44,Tab_cadastros[],10,FALSE)*D44)</f>
        <v/>
      </c>
      <c r="H44" s="26" t="str">
        <f>IF(B44="","",VLOOKUP(B44,Tab_cadastros[],11,FALSE)*D44)</f>
        <v/>
      </c>
      <c r="I44" s="41"/>
      <c r="J44" s="41"/>
      <c r="K44" s="41"/>
    </row>
    <row r="45" spans="2:11" x14ac:dyDescent="0.25">
      <c r="B45" s="12"/>
      <c r="C45" s="29" t="str">
        <f>IF(B45="","",VLOOKUP(B45,Tab_cadastros[],2,FALSE))</f>
        <v/>
      </c>
      <c r="D45" s="9"/>
      <c r="E45" s="25" t="str">
        <f>IF(B45="","",VLOOKUP(B45,Tab_cadastros[],8,FALSE)*D45)</f>
        <v/>
      </c>
      <c r="F45" s="25" t="str">
        <f>IF(B45="","",VLOOKUP(B45,Tab_cadastros[],9,FALSE)*D45)</f>
        <v/>
      </c>
      <c r="G45" s="25" t="str">
        <f>IF(B45="","",VLOOKUP(B45,Tab_cadastros[],10,FALSE)*D45)</f>
        <v/>
      </c>
      <c r="H45" s="26" t="str">
        <f>IF(B45="","",VLOOKUP(B45,Tab_cadastros[],11,FALSE)*D45)</f>
        <v/>
      </c>
      <c r="I45" s="41"/>
      <c r="J45" s="41"/>
      <c r="K45" s="41"/>
    </row>
    <row r="46" spans="2:11" x14ac:dyDescent="0.25">
      <c r="B46" s="12"/>
      <c r="C46" s="29" t="str">
        <f>IF(B46="","",VLOOKUP(B46,Tab_cadastros[],2,FALSE))</f>
        <v/>
      </c>
      <c r="D46" s="9"/>
      <c r="E46" s="25" t="str">
        <f>IF(B46="","",VLOOKUP(B46,Tab_cadastros[],8,FALSE)*D46)</f>
        <v/>
      </c>
      <c r="F46" s="25" t="str">
        <f>IF(B46="","",VLOOKUP(B46,Tab_cadastros[],9,FALSE)*D46)</f>
        <v/>
      </c>
      <c r="G46" s="25" t="str">
        <f>IF(B46="","",VLOOKUP(B46,Tab_cadastros[],10,FALSE)*D46)</f>
        <v/>
      </c>
      <c r="H46" s="26" t="str">
        <f>IF(B46="","",VLOOKUP(B46,Tab_cadastros[],11,FALSE)*D46)</f>
        <v/>
      </c>
      <c r="I46" s="41"/>
      <c r="J46" s="41"/>
      <c r="K46" s="41"/>
    </row>
    <row r="47" spans="2:11" x14ac:dyDescent="0.25">
      <c r="B47" s="12"/>
      <c r="C47" s="29" t="str">
        <f>IF(B47="","",VLOOKUP(B47,Tab_cadastros[],2,FALSE))</f>
        <v/>
      </c>
      <c r="D47" s="9"/>
      <c r="E47" s="25" t="str">
        <f>IF(B47="","",VLOOKUP(B47,Tab_cadastros[],8,FALSE)*D47)</f>
        <v/>
      </c>
      <c r="F47" s="25" t="str">
        <f>IF(B47="","",VLOOKUP(B47,Tab_cadastros[],9,FALSE)*D47)</f>
        <v/>
      </c>
      <c r="G47" s="25" t="str">
        <f>IF(B47="","",VLOOKUP(B47,Tab_cadastros[],10,FALSE)*D47)</f>
        <v/>
      </c>
      <c r="H47" s="26" t="str">
        <f>IF(B47="","",VLOOKUP(B47,Tab_cadastros[],11,FALSE)*D47)</f>
        <v/>
      </c>
      <c r="I47" s="41"/>
      <c r="J47" s="41"/>
      <c r="K47" s="41"/>
    </row>
    <row r="48" spans="2:11" x14ac:dyDescent="0.25">
      <c r="B48" s="12"/>
      <c r="C48" s="29" t="str">
        <f>IF(B48="","",VLOOKUP(B48,Tab_cadastros[],2,FALSE))</f>
        <v/>
      </c>
      <c r="D48" s="9"/>
      <c r="E48" s="25" t="str">
        <f>IF(B48="","",VLOOKUP(B48,Tab_cadastros[],8,FALSE)*D48)</f>
        <v/>
      </c>
      <c r="F48" s="25" t="str">
        <f>IF(B48="","",VLOOKUP(B48,Tab_cadastros[],9,FALSE)*D48)</f>
        <v/>
      </c>
      <c r="G48" s="25" t="str">
        <f>IF(B48="","",VLOOKUP(B48,Tab_cadastros[],10,FALSE)*D48)</f>
        <v/>
      </c>
      <c r="H48" s="26" t="str">
        <f>IF(B48="","",VLOOKUP(B48,Tab_cadastros[],11,FALSE)*D48)</f>
        <v/>
      </c>
      <c r="I48" s="41"/>
      <c r="J48" s="41"/>
      <c r="K48" s="41"/>
    </row>
    <row r="49" spans="2:11" x14ac:dyDescent="0.25">
      <c r="B49" s="12"/>
      <c r="C49" s="29" t="str">
        <f>IF(B49="","",VLOOKUP(B49,Tab_cadastros[],2,FALSE))</f>
        <v/>
      </c>
      <c r="D49" s="9"/>
      <c r="E49" s="25" t="str">
        <f>IF(B49="","",VLOOKUP(B49,Tab_cadastros[],8,FALSE)*D49)</f>
        <v/>
      </c>
      <c r="F49" s="25" t="str">
        <f>IF(B49="","",VLOOKUP(B49,Tab_cadastros[],9,FALSE)*D49)</f>
        <v/>
      </c>
      <c r="G49" s="25" t="str">
        <f>IF(B49="","",VLOOKUP(B49,Tab_cadastros[],10,FALSE)*D49)</f>
        <v/>
      </c>
      <c r="H49" s="26" t="str">
        <f>IF(B49="","",VLOOKUP(B49,Tab_cadastros[],11,FALSE)*D49)</f>
        <v/>
      </c>
      <c r="I49" s="41"/>
      <c r="J49" s="41"/>
      <c r="K49" s="41"/>
    </row>
    <row r="50" spans="2:11" x14ac:dyDescent="0.25">
      <c r="B50" s="12"/>
      <c r="C50" s="29" t="str">
        <f>IF(B50="","",VLOOKUP(B50,Tab_cadastros[],2,FALSE))</f>
        <v/>
      </c>
      <c r="D50" s="9"/>
      <c r="E50" s="25" t="str">
        <f>IF(B50="","",VLOOKUP(B50,Tab_cadastros[],8,FALSE)*D50)</f>
        <v/>
      </c>
      <c r="F50" s="25" t="str">
        <f>IF(B50="","",VLOOKUP(B50,Tab_cadastros[],9,FALSE)*D50)</f>
        <v/>
      </c>
      <c r="G50" s="25" t="str">
        <f>IF(B50="","",VLOOKUP(B50,Tab_cadastros[],10,FALSE)*D50)</f>
        <v/>
      </c>
      <c r="H50" s="26" t="str">
        <f>IF(B50="","",VLOOKUP(B50,Tab_cadastros[],11,FALSE)*D50)</f>
        <v/>
      </c>
      <c r="I50" s="41"/>
      <c r="J50" s="41"/>
      <c r="K50" s="41"/>
    </row>
    <row r="51" spans="2:11" x14ac:dyDescent="0.25">
      <c r="B51" s="12"/>
      <c r="C51" s="29" t="str">
        <f>IF(B51="","",VLOOKUP(B51,Tab_cadastros[],2,FALSE))</f>
        <v/>
      </c>
      <c r="D51" s="9"/>
      <c r="E51" s="25" t="str">
        <f>IF(B51="","",VLOOKUP(B51,Tab_cadastros[],8,FALSE)*D51)</f>
        <v/>
      </c>
      <c r="F51" s="25" t="str">
        <f>IF(B51="","",VLOOKUP(B51,Tab_cadastros[],9,FALSE)*D51)</f>
        <v/>
      </c>
      <c r="G51" s="25" t="str">
        <f>IF(B51="","",VLOOKUP(B51,Tab_cadastros[],10,FALSE)*D51)</f>
        <v/>
      </c>
      <c r="H51" s="26" t="str">
        <f>IF(B51="","",VLOOKUP(B51,Tab_cadastros[],11,FALSE)*D51)</f>
        <v/>
      </c>
      <c r="I51" s="41"/>
      <c r="J51" s="41"/>
      <c r="K51" s="41"/>
    </row>
    <row r="52" spans="2:11" x14ac:dyDescent="0.25">
      <c r="B52" s="12"/>
      <c r="C52" s="29" t="str">
        <f>IF(B52="","",VLOOKUP(B52,Tab_cadastros[],2,FALSE))</f>
        <v/>
      </c>
      <c r="D52" s="9"/>
      <c r="E52" s="25" t="str">
        <f>IF(B52="","",VLOOKUP(B52,Tab_cadastros[],8,FALSE)*D52)</f>
        <v/>
      </c>
      <c r="F52" s="25" t="str">
        <f>IF(B52="","",VLOOKUP(B52,Tab_cadastros[],9,FALSE)*D52)</f>
        <v/>
      </c>
      <c r="G52" s="25" t="str">
        <f>IF(B52="","",VLOOKUP(B52,Tab_cadastros[],10,FALSE)*D52)</f>
        <v/>
      </c>
      <c r="H52" s="26" t="str">
        <f>IF(B52="","",VLOOKUP(B52,Tab_cadastros[],11,FALSE)*D52)</f>
        <v/>
      </c>
      <c r="I52" s="41"/>
      <c r="J52" s="41"/>
      <c r="K52" s="41"/>
    </row>
    <row r="53" spans="2:11" x14ac:dyDescent="0.25">
      <c r="B53" s="38" t="s">
        <v>27</v>
      </c>
      <c r="C53" s="39"/>
      <c r="D53" s="39"/>
      <c r="E53" s="27">
        <f>SUM(E44:E52)</f>
        <v>0</v>
      </c>
      <c r="F53" s="27">
        <f>SUM(F44:F52)</f>
        <v>0</v>
      </c>
      <c r="G53" s="27">
        <f>SUM(G44:G52)</f>
        <v>0</v>
      </c>
      <c r="H53" s="28">
        <f>SUM(H44:H52)</f>
        <v>0</v>
      </c>
    </row>
    <row r="55" spans="2:11" x14ac:dyDescent="0.25">
      <c r="B55" s="4" t="s">
        <v>47</v>
      </c>
      <c r="C55" s="4"/>
      <c r="D55" s="7"/>
      <c r="E55" s="8"/>
    </row>
    <row r="56" spans="2:11" x14ac:dyDescent="0.25">
      <c r="B56" s="32" t="s">
        <v>24</v>
      </c>
      <c r="C56" s="34" t="s">
        <v>21</v>
      </c>
      <c r="D56" s="33" t="s">
        <v>25</v>
      </c>
      <c r="E56" s="34" t="s">
        <v>20</v>
      </c>
      <c r="F56" s="34" t="s">
        <v>22</v>
      </c>
      <c r="G56" s="34" t="s">
        <v>23</v>
      </c>
      <c r="H56" s="34" t="s">
        <v>26</v>
      </c>
      <c r="I56" s="40" t="s">
        <v>33</v>
      </c>
      <c r="J56" s="40"/>
      <c r="K56" s="40"/>
    </row>
    <row r="57" spans="2:11" x14ac:dyDescent="0.25">
      <c r="B57" s="12"/>
      <c r="C57" s="29" t="str">
        <f>IF(B57="","",VLOOKUP(B57,Tab_cadastros[],2,FALSE))</f>
        <v/>
      </c>
      <c r="D57" s="9"/>
      <c r="E57" s="25" t="str">
        <f>IF(B57="","",VLOOKUP(B57,Tab_cadastros[],8,FALSE)*D57)</f>
        <v/>
      </c>
      <c r="F57" s="25" t="str">
        <f>IF(B57="","",VLOOKUP(B57,Tab_cadastros[],9,FALSE)*D57)</f>
        <v/>
      </c>
      <c r="G57" s="25" t="str">
        <f>IF(B57="","",VLOOKUP(B57,Tab_cadastros[],10,FALSE)*D57)</f>
        <v/>
      </c>
      <c r="H57" s="26" t="str">
        <f>IF(B57="","",VLOOKUP(B57,Tab_cadastros[],11,FALSE)*D57)</f>
        <v/>
      </c>
      <c r="I57" s="41"/>
      <c r="J57" s="41"/>
      <c r="K57" s="41"/>
    </row>
    <row r="58" spans="2:11" x14ac:dyDescent="0.25">
      <c r="B58" s="12"/>
      <c r="C58" s="29" t="str">
        <f>IF(B58="","",VLOOKUP(B58,Tab_cadastros[],2,FALSE))</f>
        <v/>
      </c>
      <c r="D58" s="9"/>
      <c r="E58" s="25" t="str">
        <f>IF(B58="","",VLOOKUP(B58,Tab_cadastros[],8,FALSE)*D58)</f>
        <v/>
      </c>
      <c r="F58" s="25" t="str">
        <f>IF(B58="","",VLOOKUP(B58,Tab_cadastros[],9,FALSE)*D58)</f>
        <v/>
      </c>
      <c r="G58" s="25" t="str">
        <f>IF(B58="","",VLOOKUP(B58,Tab_cadastros[],10,FALSE)*D58)</f>
        <v/>
      </c>
      <c r="H58" s="26" t="str">
        <f>IF(B58="","",VLOOKUP(B58,Tab_cadastros[],11,FALSE)*D58)</f>
        <v/>
      </c>
      <c r="I58" s="41"/>
      <c r="J58" s="41"/>
      <c r="K58" s="41"/>
    </row>
    <row r="59" spans="2:11" x14ac:dyDescent="0.25">
      <c r="B59" s="12"/>
      <c r="C59" s="29" t="str">
        <f>IF(B59="","",VLOOKUP(B59,Tab_cadastros[],2,FALSE))</f>
        <v/>
      </c>
      <c r="D59" s="9"/>
      <c r="E59" s="25" t="str">
        <f>IF(B59="","",VLOOKUP(B59,Tab_cadastros[],8,FALSE)*D59)</f>
        <v/>
      </c>
      <c r="F59" s="25" t="str">
        <f>IF(B59="","",VLOOKUP(B59,Tab_cadastros[],9,FALSE)*D59)</f>
        <v/>
      </c>
      <c r="G59" s="25" t="str">
        <f>IF(B59="","",VLOOKUP(B59,Tab_cadastros[],10,FALSE)*D59)</f>
        <v/>
      </c>
      <c r="H59" s="26" t="str">
        <f>IF(B59="","",VLOOKUP(B59,Tab_cadastros[],11,FALSE)*D59)</f>
        <v/>
      </c>
      <c r="I59" s="41"/>
      <c r="J59" s="41"/>
      <c r="K59" s="41"/>
    </row>
    <row r="60" spans="2:11" x14ac:dyDescent="0.25">
      <c r="B60" s="12"/>
      <c r="C60" s="29" t="str">
        <f>IF(B60="","",VLOOKUP(B60,Tab_cadastros[],2,FALSE))</f>
        <v/>
      </c>
      <c r="D60" s="9"/>
      <c r="E60" s="25" t="str">
        <f>IF(B60="","",VLOOKUP(B60,Tab_cadastros[],8,FALSE)*D60)</f>
        <v/>
      </c>
      <c r="F60" s="25" t="str">
        <f>IF(B60="","",VLOOKUP(B60,Tab_cadastros[],9,FALSE)*D60)</f>
        <v/>
      </c>
      <c r="G60" s="25" t="str">
        <f>IF(B60="","",VLOOKUP(B60,Tab_cadastros[],10,FALSE)*D60)</f>
        <v/>
      </c>
      <c r="H60" s="26" t="str">
        <f>IF(B60="","",VLOOKUP(B60,Tab_cadastros[],11,FALSE)*D60)</f>
        <v/>
      </c>
      <c r="I60" s="41"/>
      <c r="J60" s="41"/>
      <c r="K60" s="41"/>
    </row>
    <row r="61" spans="2:11" x14ac:dyDescent="0.25">
      <c r="B61" s="12"/>
      <c r="C61" s="29" t="str">
        <f>IF(B61="","",VLOOKUP(B61,Tab_cadastros[],2,FALSE))</f>
        <v/>
      </c>
      <c r="D61" s="9"/>
      <c r="E61" s="25" t="str">
        <f>IF(B61="","",VLOOKUP(B61,Tab_cadastros[],8,FALSE)*D61)</f>
        <v/>
      </c>
      <c r="F61" s="25" t="str">
        <f>IF(B61="","",VLOOKUP(B61,Tab_cadastros[],9,FALSE)*D61)</f>
        <v/>
      </c>
      <c r="G61" s="25" t="str">
        <f>IF(B61="","",VLOOKUP(B61,Tab_cadastros[],10,FALSE)*D61)</f>
        <v/>
      </c>
      <c r="H61" s="26" t="str">
        <f>IF(B61="","",VLOOKUP(B61,Tab_cadastros[],11,FALSE)*D61)</f>
        <v/>
      </c>
      <c r="I61" s="41"/>
      <c r="J61" s="41"/>
      <c r="K61" s="41"/>
    </row>
    <row r="62" spans="2:11" x14ac:dyDescent="0.25">
      <c r="B62" s="12"/>
      <c r="C62" s="29" t="str">
        <f>IF(B62="","",VLOOKUP(B62,Tab_cadastros[],2,FALSE))</f>
        <v/>
      </c>
      <c r="D62" s="9"/>
      <c r="E62" s="25" t="str">
        <f>IF(B62="","",VLOOKUP(B62,Tab_cadastros[],8,FALSE)*D62)</f>
        <v/>
      </c>
      <c r="F62" s="25" t="str">
        <f>IF(B62="","",VLOOKUP(B62,Tab_cadastros[],9,FALSE)*D62)</f>
        <v/>
      </c>
      <c r="G62" s="25" t="str">
        <f>IF(B62="","",VLOOKUP(B62,Tab_cadastros[],10,FALSE)*D62)</f>
        <v/>
      </c>
      <c r="H62" s="26" t="str">
        <f>IF(B62="","",VLOOKUP(B62,Tab_cadastros[],11,FALSE)*D62)</f>
        <v/>
      </c>
      <c r="I62" s="41"/>
      <c r="J62" s="41"/>
      <c r="K62" s="41"/>
    </row>
    <row r="63" spans="2:11" x14ac:dyDescent="0.25">
      <c r="B63" s="12"/>
      <c r="C63" s="29" t="str">
        <f>IF(B63="","",VLOOKUP(B63,Tab_cadastros[],2,FALSE))</f>
        <v/>
      </c>
      <c r="D63" s="9"/>
      <c r="E63" s="25" t="str">
        <f>IF(B63="","",VLOOKUP(B63,Tab_cadastros[],8,FALSE)*D63)</f>
        <v/>
      </c>
      <c r="F63" s="25" t="str">
        <f>IF(B63="","",VLOOKUP(B63,Tab_cadastros[],9,FALSE)*D63)</f>
        <v/>
      </c>
      <c r="G63" s="25" t="str">
        <f>IF(B63="","",VLOOKUP(B63,Tab_cadastros[],10,FALSE)*D63)</f>
        <v/>
      </c>
      <c r="H63" s="26" t="str">
        <f>IF(B63="","",VLOOKUP(B63,Tab_cadastros[],11,FALSE)*D63)</f>
        <v/>
      </c>
      <c r="I63" s="41"/>
      <c r="J63" s="41"/>
      <c r="K63" s="41"/>
    </row>
    <row r="64" spans="2:11" x14ac:dyDescent="0.25">
      <c r="B64" s="12"/>
      <c r="C64" s="29" t="str">
        <f>IF(B64="","",VLOOKUP(B64,Tab_cadastros[],2,FALSE))</f>
        <v/>
      </c>
      <c r="D64" s="9"/>
      <c r="E64" s="25" t="str">
        <f>IF(B64="","",VLOOKUP(B64,Tab_cadastros[],8,FALSE)*D64)</f>
        <v/>
      </c>
      <c r="F64" s="25" t="str">
        <f>IF(B64="","",VLOOKUP(B64,Tab_cadastros[],9,FALSE)*D64)</f>
        <v/>
      </c>
      <c r="G64" s="25" t="str">
        <f>IF(B64="","",VLOOKUP(B64,Tab_cadastros[],10,FALSE)*D64)</f>
        <v/>
      </c>
      <c r="H64" s="26" t="str">
        <f>IF(B64="","",VLOOKUP(B64,Tab_cadastros[],11,FALSE)*D64)</f>
        <v/>
      </c>
      <c r="I64" s="41"/>
      <c r="J64" s="41"/>
      <c r="K64" s="41"/>
    </row>
    <row r="65" spans="2:11" x14ac:dyDescent="0.25">
      <c r="B65" s="12"/>
      <c r="C65" s="29" t="str">
        <f>IF(B65="","",VLOOKUP(B65,Tab_cadastros[],2,FALSE))</f>
        <v/>
      </c>
      <c r="D65" s="9"/>
      <c r="E65" s="25" t="str">
        <f>IF(B65="","",VLOOKUP(B65,Tab_cadastros[],8,FALSE)*D65)</f>
        <v/>
      </c>
      <c r="F65" s="25" t="str">
        <f>IF(B65="","",VLOOKUP(B65,Tab_cadastros[],9,FALSE)*D65)</f>
        <v/>
      </c>
      <c r="G65" s="25" t="str">
        <f>IF(B65="","",VLOOKUP(B65,Tab_cadastros[],10,FALSE)*D65)</f>
        <v/>
      </c>
      <c r="H65" s="26" t="str">
        <f>IF(B65="","",VLOOKUP(B65,Tab_cadastros[],11,FALSE)*D65)</f>
        <v/>
      </c>
      <c r="I65" s="41"/>
      <c r="J65" s="41"/>
      <c r="K65" s="41"/>
    </row>
    <row r="66" spans="2:11" x14ac:dyDescent="0.25">
      <c r="B66" s="38" t="s">
        <v>27</v>
      </c>
      <c r="C66" s="39"/>
      <c r="D66" s="39"/>
      <c r="E66" s="27">
        <f>SUM(E57:E65)</f>
        <v>0</v>
      </c>
      <c r="F66" s="27">
        <f>SUM(F57:F65)</f>
        <v>0</v>
      </c>
      <c r="G66" s="27">
        <f>SUM(G57:G65)</f>
        <v>0</v>
      </c>
      <c r="H66" s="28">
        <f>SUM(H57:H65)</f>
        <v>0</v>
      </c>
    </row>
    <row r="68" spans="2:11" x14ac:dyDescent="0.25">
      <c r="B68" s="4" t="s">
        <v>48</v>
      </c>
      <c r="C68" s="4"/>
      <c r="D68" s="7"/>
      <c r="E68" s="8"/>
    </row>
    <row r="69" spans="2:11" x14ac:dyDescent="0.25">
      <c r="B69" s="32" t="s">
        <v>24</v>
      </c>
      <c r="C69" s="34" t="s">
        <v>21</v>
      </c>
      <c r="D69" s="33" t="s">
        <v>25</v>
      </c>
      <c r="E69" s="34" t="s">
        <v>20</v>
      </c>
      <c r="F69" s="34" t="s">
        <v>22</v>
      </c>
      <c r="G69" s="34" t="s">
        <v>23</v>
      </c>
      <c r="H69" s="34" t="s">
        <v>26</v>
      </c>
      <c r="I69" s="40" t="s">
        <v>33</v>
      </c>
      <c r="J69" s="40"/>
      <c r="K69" s="40"/>
    </row>
    <row r="70" spans="2:11" x14ac:dyDescent="0.25">
      <c r="B70" s="12"/>
      <c r="C70" s="29" t="str">
        <f>IF(B70="","",VLOOKUP(B70,Tab_cadastros[],2,FALSE))</f>
        <v/>
      </c>
      <c r="D70" s="9"/>
      <c r="E70" s="25" t="str">
        <f>IF(B70="","",VLOOKUP(B70,Tab_cadastros[],8,FALSE)*D70)</f>
        <v/>
      </c>
      <c r="F70" s="25" t="str">
        <f>IF(B70="","",VLOOKUP(B70,Tab_cadastros[],9,FALSE)*D70)</f>
        <v/>
      </c>
      <c r="G70" s="25" t="str">
        <f>IF(B70="","",VLOOKUP(B70,Tab_cadastros[],10,FALSE)*D70)</f>
        <v/>
      </c>
      <c r="H70" s="26" t="str">
        <f>IF(B70="","",VLOOKUP(B70,Tab_cadastros[],11,FALSE)*D70)</f>
        <v/>
      </c>
      <c r="I70" s="41"/>
      <c r="J70" s="41"/>
      <c r="K70" s="41"/>
    </row>
    <row r="71" spans="2:11" x14ac:dyDescent="0.25">
      <c r="B71" s="12"/>
      <c r="C71" s="29" t="str">
        <f>IF(B71="","",VLOOKUP(B71,Tab_cadastros[],2,FALSE))</f>
        <v/>
      </c>
      <c r="D71" s="9"/>
      <c r="E71" s="25" t="str">
        <f>IF(B71="","",VLOOKUP(B71,Tab_cadastros[],8,FALSE)*D71)</f>
        <v/>
      </c>
      <c r="F71" s="25" t="str">
        <f>IF(B71="","",VLOOKUP(B71,Tab_cadastros[],9,FALSE)*D71)</f>
        <v/>
      </c>
      <c r="G71" s="25" t="str">
        <f>IF(B71="","",VLOOKUP(B71,Tab_cadastros[],10,FALSE)*D71)</f>
        <v/>
      </c>
      <c r="H71" s="26" t="str">
        <f>IF(B71="","",VLOOKUP(B71,Tab_cadastros[],11,FALSE)*D71)</f>
        <v/>
      </c>
      <c r="I71" s="41"/>
      <c r="J71" s="41"/>
      <c r="K71" s="41"/>
    </row>
    <row r="72" spans="2:11" x14ac:dyDescent="0.25">
      <c r="B72" s="12"/>
      <c r="C72" s="29" t="str">
        <f>IF(B72="","",VLOOKUP(B72,Tab_cadastros[],2,FALSE))</f>
        <v/>
      </c>
      <c r="D72" s="9"/>
      <c r="E72" s="25" t="str">
        <f>IF(B72="","",VLOOKUP(B72,Tab_cadastros[],8,FALSE)*D72)</f>
        <v/>
      </c>
      <c r="F72" s="25" t="str">
        <f>IF(B72="","",VLOOKUP(B72,Tab_cadastros[],9,FALSE)*D72)</f>
        <v/>
      </c>
      <c r="G72" s="25" t="str">
        <f>IF(B72="","",VLOOKUP(B72,Tab_cadastros[],10,FALSE)*D72)</f>
        <v/>
      </c>
      <c r="H72" s="26" t="str">
        <f>IF(B72="","",VLOOKUP(B72,Tab_cadastros[],11,FALSE)*D72)</f>
        <v/>
      </c>
      <c r="I72" s="41"/>
      <c r="J72" s="41"/>
      <c r="K72" s="41"/>
    </row>
    <row r="73" spans="2:11" x14ac:dyDescent="0.25">
      <c r="B73" s="12"/>
      <c r="C73" s="29" t="str">
        <f>IF(B73="","",VLOOKUP(B73,Tab_cadastros[],2,FALSE))</f>
        <v/>
      </c>
      <c r="D73" s="9"/>
      <c r="E73" s="25" t="str">
        <f>IF(B73="","",VLOOKUP(B73,Tab_cadastros[],8,FALSE)*D73)</f>
        <v/>
      </c>
      <c r="F73" s="25" t="str">
        <f>IF(B73="","",VLOOKUP(B73,Tab_cadastros[],9,FALSE)*D73)</f>
        <v/>
      </c>
      <c r="G73" s="25" t="str">
        <f>IF(B73="","",VLOOKUP(B73,Tab_cadastros[],10,FALSE)*D73)</f>
        <v/>
      </c>
      <c r="H73" s="26" t="str">
        <f>IF(B73="","",VLOOKUP(B73,Tab_cadastros[],11,FALSE)*D73)</f>
        <v/>
      </c>
      <c r="I73" s="41"/>
      <c r="J73" s="41"/>
      <c r="K73" s="41"/>
    </row>
    <row r="74" spans="2:11" x14ac:dyDescent="0.25">
      <c r="B74" s="12"/>
      <c r="C74" s="29" t="str">
        <f>IF(B74="","",VLOOKUP(B74,Tab_cadastros[],2,FALSE))</f>
        <v/>
      </c>
      <c r="D74" s="9"/>
      <c r="E74" s="25" t="str">
        <f>IF(B74="","",VLOOKUP(B74,Tab_cadastros[],8,FALSE)*D74)</f>
        <v/>
      </c>
      <c r="F74" s="25" t="str">
        <f>IF(B74="","",VLOOKUP(B74,Tab_cadastros[],9,FALSE)*D74)</f>
        <v/>
      </c>
      <c r="G74" s="25" t="str">
        <f>IF(B74="","",VLOOKUP(B74,Tab_cadastros[],10,FALSE)*D74)</f>
        <v/>
      </c>
      <c r="H74" s="26" t="str">
        <f>IF(B74="","",VLOOKUP(B74,Tab_cadastros[],11,FALSE)*D74)</f>
        <v/>
      </c>
      <c r="I74" s="41"/>
      <c r="J74" s="41"/>
      <c r="K74" s="41"/>
    </row>
    <row r="75" spans="2:11" x14ac:dyDescent="0.25">
      <c r="B75" s="12"/>
      <c r="C75" s="29" t="str">
        <f>IF(B75="","",VLOOKUP(B75,Tab_cadastros[],2,FALSE))</f>
        <v/>
      </c>
      <c r="D75" s="9"/>
      <c r="E75" s="25" t="str">
        <f>IF(B75="","",VLOOKUP(B75,Tab_cadastros[],8,FALSE)*D75)</f>
        <v/>
      </c>
      <c r="F75" s="25" t="str">
        <f>IF(B75="","",VLOOKUP(B75,Tab_cadastros[],9,FALSE)*D75)</f>
        <v/>
      </c>
      <c r="G75" s="25" t="str">
        <f>IF(B75="","",VLOOKUP(B75,Tab_cadastros[],10,FALSE)*D75)</f>
        <v/>
      </c>
      <c r="H75" s="26" t="str">
        <f>IF(B75="","",VLOOKUP(B75,Tab_cadastros[],11,FALSE)*D75)</f>
        <v/>
      </c>
      <c r="I75" s="41"/>
      <c r="J75" s="41"/>
      <c r="K75" s="41"/>
    </row>
    <row r="76" spans="2:11" x14ac:dyDescent="0.25">
      <c r="B76" s="12"/>
      <c r="C76" s="29" t="str">
        <f>IF(B76="","",VLOOKUP(B76,Tab_cadastros[],2,FALSE))</f>
        <v/>
      </c>
      <c r="D76" s="9"/>
      <c r="E76" s="25" t="str">
        <f>IF(B76="","",VLOOKUP(B76,Tab_cadastros[],8,FALSE)*D76)</f>
        <v/>
      </c>
      <c r="F76" s="25" t="str">
        <f>IF(B76="","",VLOOKUP(B76,Tab_cadastros[],9,FALSE)*D76)</f>
        <v/>
      </c>
      <c r="G76" s="25" t="str">
        <f>IF(B76="","",VLOOKUP(B76,Tab_cadastros[],10,FALSE)*D76)</f>
        <v/>
      </c>
      <c r="H76" s="26" t="str">
        <f>IF(B76="","",VLOOKUP(B76,Tab_cadastros[],11,FALSE)*D76)</f>
        <v/>
      </c>
      <c r="I76" s="41"/>
      <c r="J76" s="41"/>
      <c r="K76" s="41"/>
    </row>
    <row r="77" spans="2:11" x14ac:dyDescent="0.25">
      <c r="B77" s="12"/>
      <c r="C77" s="29" t="str">
        <f>IF(B77="","",VLOOKUP(B77,Tab_cadastros[],2,FALSE))</f>
        <v/>
      </c>
      <c r="D77" s="9"/>
      <c r="E77" s="25" t="str">
        <f>IF(B77="","",VLOOKUP(B77,Tab_cadastros[],8,FALSE)*D77)</f>
        <v/>
      </c>
      <c r="F77" s="25" t="str">
        <f>IF(B77="","",VLOOKUP(B77,Tab_cadastros[],9,FALSE)*D77)</f>
        <v/>
      </c>
      <c r="G77" s="25" t="str">
        <f>IF(B77="","",VLOOKUP(B77,Tab_cadastros[],10,FALSE)*D77)</f>
        <v/>
      </c>
      <c r="H77" s="26" t="str">
        <f>IF(B77="","",VLOOKUP(B77,Tab_cadastros[],11,FALSE)*D77)</f>
        <v/>
      </c>
      <c r="I77" s="41"/>
      <c r="J77" s="41"/>
      <c r="K77" s="41"/>
    </row>
    <row r="78" spans="2:11" x14ac:dyDescent="0.25">
      <c r="B78" s="12"/>
      <c r="C78" s="29" t="str">
        <f>IF(B78="","",VLOOKUP(B78,Tab_cadastros[],2,FALSE))</f>
        <v/>
      </c>
      <c r="D78" s="9"/>
      <c r="E78" s="25" t="str">
        <f>IF(B78="","",VLOOKUP(B78,Tab_cadastros[],8,FALSE)*D78)</f>
        <v/>
      </c>
      <c r="F78" s="25" t="str">
        <f>IF(B78="","",VLOOKUP(B78,Tab_cadastros[],9,FALSE)*D78)</f>
        <v/>
      </c>
      <c r="G78" s="25" t="str">
        <f>IF(B78="","",VLOOKUP(B78,Tab_cadastros[],10,FALSE)*D78)</f>
        <v/>
      </c>
      <c r="H78" s="26" t="str">
        <f>IF(B78="","",VLOOKUP(B78,Tab_cadastros[],11,FALSE)*D78)</f>
        <v/>
      </c>
      <c r="I78" s="41"/>
      <c r="J78" s="41"/>
      <c r="K78" s="41"/>
    </row>
    <row r="79" spans="2:11" x14ac:dyDescent="0.25">
      <c r="B79" s="38" t="s">
        <v>27</v>
      </c>
      <c r="C79" s="39"/>
      <c r="D79" s="39"/>
      <c r="E79" s="27">
        <f>SUM(E70:E78)</f>
        <v>0</v>
      </c>
      <c r="F79" s="27">
        <f>SUM(F70:F78)</f>
        <v>0</v>
      </c>
      <c r="G79" s="27">
        <f>SUM(G70:G78)</f>
        <v>0</v>
      </c>
      <c r="H79" s="28">
        <f>SUM(H70:H78)</f>
        <v>0</v>
      </c>
    </row>
    <row r="81" spans="2:11" x14ac:dyDescent="0.25">
      <c r="B81" s="4" t="s">
        <v>49</v>
      </c>
      <c r="C81" s="4"/>
      <c r="D81" s="7"/>
      <c r="E81" s="8"/>
    </row>
    <row r="82" spans="2:11" x14ac:dyDescent="0.25">
      <c r="B82" s="32" t="s">
        <v>24</v>
      </c>
      <c r="C82" s="34" t="s">
        <v>21</v>
      </c>
      <c r="D82" s="33" t="s">
        <v>25</v>
      </c>
      <c r="E82" s="34" t="s">
        <v>20</v>
      </c>
      <c r="F82" s="34" t="s">
        <v>22</v>
      </c>
      <c r="G82" s="34" t="s">
        <v>23</v>
      </c>
      <c r="H82" s="34" t="s">
        <v>26</v>
      </c>
      <c r="I82" s="40" t="s">
        <v>33</v>
      </c>
      <c r="J82" s="40"/>
      <c r="K82" s="40"/>
    </row>
    <row r="83" spans="2:11" x14ac:dyDescent="0.25">
      <c r="B83" s="12"/>
      <c r="C83" s="29" t="str">
        <f>IF(B83="","",VLOOKUP(B83,Tab_cadastros[],2,FALSE))</f>
        <v/>
      </c>
      <c r="D83" s="9"/>
      <c r="E83" s="25" t="str">
        <f>IF(B83="","",VLOOKUP(B83,Tab_cadastros[],8,FALSE)*D83)</f>
        <v/>
      </c>
      <c r="F83" s="25" t="str">
        <f>IF(B83="","",VLOOKUP(B83,Tab_cadastros[],9,FALSE)*D83)</f>
        <v/>
      </c>
      <c r="G83" s="25" t="str">
        <f>IF(B83="","",VLOOKUP(B83,Tab_cadastros[],10,FALSE)*D83)</f>
        <v/>
      </c>
      <c r="H83" s="26" t="str">
        <f>IF(B83="","",VLOOKUP(B83,Tab_cadastros[],11,FALSE)*D83)</f>
        <v/>
      </c>
      <c r="I83" s="41"/>
      <c r="J83" s="41"/>
      <c r="K83" s="41"/>
    </row>
    <row r="84" spans="2:11" x14ac:dyDescent="0.25">
      <c r="B84" s="12"/>
      <c r="C84" s="29" t="str">
        <f>IF(B84="","",VLOOKUP(B84,Tab_cadastros[],2,FALSE))</f>
        <v/>
      </c>
      <c r="D84" s="9"/>
      <c r="E84" s="25" t="str">
        <f>IF(B84="","",VLOOKUP(B84,Tab_cadastros[],8,FALSE)*D84)</f>
        <v/>
      </c>
      <c r="F84" s="25" t="str">
        <f>IF(B84="","",VLOOKUP(B84,Tab_cadastros[],9,FALSE)*D84)</f>
        <v/>
      </c>
      <c r="G84" s="25" t="str">
        <f>IF(B84="","",VLOOKUP(B84,Tab_cadastros[],10,FALSE)*D84)</f>
        <v/>
      </c>
      <c r="H84" s="26" t="str">
        <f>IF(B84="","",VLOOKUP(B84,Tab_cadastros[],11,FALSE)*D84)</f>
        <v/>
      </c>
      <c r="I84" s="41"/>
      <c r="J84" s="41"/>
      <c r="K84" s="41"/>
    </row>
    <row r="85" spans="2:11" x14ac:dyDescent="0.25">
      <c r="B85" s="12"/>
      <c r="C85" s="29" t="str">
        <f>IF(B85="","",VLOOKUP(B85,Tab_cadastros[],2,FALSE))</f>
        <v/>
      </c>
      <c r="D85" s="9"/>
      <c r="E85" s="25" t="str">
        <f>IF(B85="","",VLOOKUP(B85,Tab_cadastros[],8,FALSE)*D85)</f>
        <v/>
      </c>
      <c r="F85" s="25" t="str">
        <f>IF(B85="","",VLOOKUP(B85,Tab_cadastros[],9,FALSE)*D85)</f>
        <v/>
      </c>
      <c r="G85" s="25" t="str">
        <f>IF(B85="","",VLOOKUP(B85,Tab_cadastros[],10,FALSE)*D85)</f>
        <v/>
      </c>
      <c r="H85" s="26" t="str">
        <f>IF(B85="","",VLOOKUP(B85,Tab_cadastros[],11,FALSE)*D85)</f>
        <v/>
      </c>
      <c r="I85" s="41"/>
      <c r="J85" s="41"/>
      <c r="K85" s="41"/>
    </row>
    <row r="86" spans="2:11" x14ac:dyDescent="0.25">
      <c r="B86" s="12"/>
      <c r="C86" s="29" t="str">
        <f>IF(B86="","",VLOOKUP(B86,Tab_cadastros[],2,FALSE))</f>
        <v/>
      </c>
      <c r="D86" s="9"/>
      <c r="E86" s="25" t="str">
        <f>IF(B86="","",VLOOKUP(B86,Tab_cadastros[],8,FALSE)*D86)</f>
        <v/>
      </c>
      <c r="F86" s="25" t="str">
        <f>IF(B86="","",VLOOKUP(B86,Tab_cadastros[],9,FALSE)*D86)</f>
        <v/>
      </c>
      <c r="G86" s="25" t="str">
        <f>IF(B86="","",VLOOKUP(B86,Tab_cadastros[],10,FALSE)*D86)</f>
        <v/>
      </c>
      <c r="H86" s="26" t="str">
        <f>IF(B86="","",VLOOKUP(B86,Tab_cadastros[],11,FALSE)*D86)</f>
        <v/>
      </c>
      <c r="I86" s="41"/>
      <c r="J86" s="41"/>
      <c r="K86" s="41"/>
    </row>
    <row r="87" spans="2:11" x14ac:dyDescent="0.25">
      <c r="B87" s="12"/>
      <c r="C87" s="29" t="str">
        <f>IF(B87="","",VLOOKUP(B87,Tab_cadastros[],2,FALSE))</f>
        <v/>
      </c>
      <c r="D87" s="9"/>
      <c r="E87" s="25" t="str">
        <f>IF(B87="","",VLOOKUP(B87,Tab_cadastros[],8,FALSE)*D87)</f>
        <v/>
      </c>
      <c r="F87" s="25" t="str">
        <f>IF(B87="","",VLOOKUP(B87,Tab_cadastros[],9,FALSE)*D87)</f>
        <v/>
      </c>
      <c r="G87" s="25" t="str">
        <f>IF(B87="","",VLOOKUP(B87,Tab_cadastros[],10,FALSE)*D87)</f>
        <v/>
      </c>
      <c r="H87" s="26" t="str">
        <f>IF(B87="","",VLOOKUP(B87,Tab_cadastros[],11,FALSE)*D87)</f>
        <v/>
      </c>
      <c r="I87" s="41"/>
      <c r="J87" s="41"/>
      <c r="K87" s="41"/>
    </row>
    <row r="88" spans="2:11" x14ac:dyDescent="0.25">
      <c r="B88" s="12"/>
      <c r="C88" s="29" t="str">
        <f>IF(B88="","",VLOOKUP(B88,Tab_cadastros[],2,FALSE))</f>
        <v/>
      </c>
      <c r="D88" s="9"/>
      <c r="E88" s="25" t="str">
        <f>IF(B88="","",VLOOKUP(B88,Tab_cadastros[],8,FALSE)*D88)</f>
        <v/>
      </c>
      <c r="F88" s="25" t="str">
        <f>IF(B88="","",VLOOKUP(B88,Tab_cadastros[],9,FALSE)*D88)</f>
        <v/>
      </c>
      <c r="G88" s="25" t="str">
        <f>IF(B88="","",VLOOKUP(B88,Tab_cadastros[],10,FALSE)*D88)</f>
        <v/>
      </c>
      <c r="H88" s="26" t="str">
        <f>IF(B88="","",VLOOKUP(B88,Tab_cadastros[],11,FALSE)*D88)</f>
        <v/>
      </c>
      <c r="I88" s="41"/>
      <c r="J88" s="41"/>
      <c r="K88" s="41"/>
    </row>
    <row r="89" spans="2:11" x14ac:dyDescent="0.25">
      <c r="B89" s="12"/>
      <c r="C89" s="29" t="str">
        <f>IF(B89="","",VLOOKUP(B89,Tab_cadastros[],2,FALSE))</f>
        <v/>
      </c>
      <c r="D89" s="9"/>
      <c r="E89" s="25" t="str">
        <f>IF(B89="","",VLOOKUP(B89,Tab_cadastros[],8,FALSE)*D89)</f>
        <v/>
      </c>
      <c r="F89" s="25" t="str">
        <f>IF(B89="","",VLOOKUP(B89,Tab_cadastros[],9,FALSE)*D89)</f>
        <v/>
      </c>
      <c r="G89" s="25" t="str">
        <f>IF(B89="","",VLOOKUP(B89,Tab_cadastros[],10,FALSE)*D89)</f>
        <v/>
      </c>
      <c r="H89" s="26" t="str">
        <f>IF(B89="","",VLOOKUP(B89,Tab_cadastros[],11,FALSE)*D89)</f>
        <v/>
      </c>
      <c r="I89" s="41"/>
      <c r="J89" s="41"/>
      <c r="K89" s="41"/>
    </row>
    <row r="90" spans="2:11" x14ac:dyDescent="0.25">
      <c r="B90" s="12"/>
      <c r="C90" s="29" t="str">
        <f>IF(B90="","",VLOOKUP(B90,Tab_cadastros[],2,FALSE))</f>
        <v/>
      </c>
      <c r="D90" s="9"/>
      <c r="E90" s="25" t="str">
        <f>IF(B90="","",VLOOKUP(B90,Tab_cadastros[],8,FALSE)*D90)</f>
        <v/>
      </c>
      <c r="F90" s="25" t="str">
        <f>IF(B90="","",VLOOKUP(B90,Tab_cadastros[],9,FALSE)*D90)</f>
        <v/>
      </c>
      <c r="G90" s="25" t="str">
        <f>IF(B90="","",VLOOKUP(B90,Tab_cadastros[],10,FALSE)*D90)</f>
        <v/>
      </c>
      <c r="H90" s="26" t="str">
        <f>IF(B90="","",VLOOKUP(B90,Tab_cadastros[],11,FALSE)*D90)</f>
        <v/>
      </c>
      <c r="I90" s="41"/>
      <c r="J90" s="41"/>
      <c r="K90" s="41"/>
    </row>
    <row r="91" spans="2:11" x14ac:dyDescent="0.25">
      <c r="B91" s="12"/>
      <c r="C91" s="29" t="str">
        <f>IF(B91="","",VLOOKUP(B91,Tab_cadastros[],2,FALSE))</f>
        <v/>
      </c>
      <c r="D91" s="9"/>
      <c r="E91" s="25" t="str">
        <f>IF(B91="","",VLOOKUP(B91,Tab_cadastros[],8,FALSE)*D91)</f>
        <v/>
      </c>
      <c r="F91" s="25" t="str">
        <f>IF(B91="","",VLOOKUP(B91,Tab_cadastros[],9,FALSE)*D91)</f>
        <v/>
      </c>
      <c r="G91" s="25" t="str">
        <f>IF(B91="","",VLOOKUP(B91,Tab_cadastros[],10,FALSE)*D91)</f>
        <v/>
      </c>
      <c r="H91" s="26" t="str">
        <f>IF(B91="","",VLOOKUP(B91,Tab_cadastros[],11,FALSE)*D91)</f>
        <v/>
      </c>
      <c r="I91" s="41"/>
      <c r="J91" s="41"/>
      <c r="K91" s="41"/>
    </row>
    <row r="92" spans="2:11" x14ac:dyDescent="0.25">
      <c r="B92" s="38" t="s">
        <v>27</v>
      </c>
      <c r="C92" s="39"/>
      <c r="D92" s="39"/>
      <c r="E92" s="27">
        <f>SUM(E83:E91)</f>
        <v>0</v>
      </c>
      <c r="F92" s="27">
        <f>SUM(F83:F91)</f>
        <v>0</v>
      </c>
      <c r="G92" s="27">
        <f>SUM(G83:G91)</f>
        <v>0</v>
      </c>
      <c r="H92" s="28">
        <f>SUM(H83:H91)</f>
        <v>0</v>
      </c>
    </row>
  </sheetData>
  <mergeCells count="86">
    <mergeCell ref="B4:C4"/>
    <mergeCell ref="D11:E11"/>
    <mergeCell ref="D13:E13"/>
    <mergeCell ref="D14:E14"/>
    <mergeCell ref="B1:K2"/>
    <mergeCell ref="D8:E8"/>
    <mergeCell ref="D6:E6"/>
    <mergeCell ref="D4:E4"/>
    <mergeCell ref="D5:E5"/>
    <mergeCell ref="D12:E12"/>
    <mergeCell ref="G10:I10"/>
    <mergeCell ref="B14:C14"/>
    <mergeCell ref="B13:C13"/>
    <mergeCell ref="B12:C12"/>
    <mergeCell ref="B11:C11"/>
    <mergeCell ref="B8:C8"/>
    <mergeCell ref="B7:C7"/>
    <mergeCell ref="B6:C6"/>
    <mergeCell ref="B5:C5"/>
    <mergeCell ref="I20:K20"/>
    <mergeCell ref="I17:K17"/>
    <mergeCell ref="D15:F15"/>
    <mergeCell ref="I18:K18"/>
    <mergeCell ref="I19:K19"/>
    <mergeCell ref="I36:K36"/>
    <mergeCell ref="I21:K21"/>
    <mergeCell ref="I22:K22"/>
    <mergeCell ref="I23:K23"/>
    <mergeCell ref="I24:K24"/>
    <mergeCell ref="I25:K25"/>
    <mergeCell ref="I26:K26"/>
    <mergeCell ref="I31:K31"/>
    <mergeCell ref="I32:K32"/>
    <mergeCell ref="I33:K33"/>
    <mergeCell ref="I34:K34"/>
    <mergeCell ref="I35:K35"/>
    <mergeCell ref="I30:K30"/>
    <mergeCell ref="I52:K52"/>
    <mergeCell ref="I37:K37"/>
    <mergeCell ref="I38:K38"/>
    <mergeCell ref="I39:K39"/>
    <mergeCell ref="I44:K44"/>
    <mergeCell ref="I45:K45"/>
    <mergeCell ref="I46:K46"/>
    <mergeCell ref="I47:K47"/>
    <mergeCell ref="I48:K48"/>
    <mergeCell ref="I49:K49"/>
    <mergeCell ref="I50:K50"/>
    <mergeCell ref="I51:K51"/>
    <mergeCell ref="I43:K43"/>
    <mergeCell ref="I88:K88"/>
    <mergeCell ref="I89:K89"/>
    <mergeCell ref="I90:K90"/>
    <mergeCell ref="I91:K91"/>
    <mergeCell ref="B92:D92"/>
    <mergeCell ref="I83:K83"/>
    <mergeCell ref="I84:K84"/>
    <mergeCell ref="I85:K85"/>
    <mergeCell ref="I86:K86"/>
    <mergeCell ref="I87:K87"/>
    <mergeCell ref="I82:K82"/>
    <mergeCell ref="I73:K73"/>
    <mergeCell ref="I74:K74"/>
    <mergeCell ref="I75:K75"/>
    <mergeCell ref="I76:K76"/>
    <mergeCell ref="I77:K77"/>
    <mergeCell ref="I78:K78"/>
    <mergeCell ref="I70:K70"/>
    <mergeCell ref="I71:K71"/>
    <mergeCell ref="I72:K72"/>
    <mergeCell ref="I57:K57"/>
    <mergeCell ref="I58:K58"/>
    <mergeCell ref="I59:K59"/>
    <mergeCell ref="I60:K60"/>
    <mergeCell ref="I61:K61"/>
    <mergeCell ref="I62:K62"/>
    <mergeCell ref="I56:K56"/>
    <mergeCell ref="I69:K69"/>
    <mergeCell ref="I63:K63"/>
    <mergeCell ref="I64:K64"/>
    <mergeCell ref="I65:K65"/>
    <mergeCell ref="B27:D27"/>
    <mergeCell ref="B40:D40"/>
    <mergeCell ref="B53:D53"/>
    <mergeCell ref="B66:D66"/>
    <mergeCell ref="B79:D79"/>
  </mergeCells>
  <phoneticPr fontId="3" type="noConversion"/>
  <conditionalFormatting sqref="I11:I14">
    <cfRule type="dataBar" priority="2">
      <dataBar showValue="0">
        <cfvo type="min"/>
        <cfvo type="max"/>
        <color rgb="FF63C384"/>
      </dataBar>
      <extLst>
        <ext xmlns:x14="http://schemas.microsoft.com/office/spreadsheetml/2009/9/main" uri="{B025F937-C7B1-47D3-B67F-A62EFF666E3E}">
          <x14:id>{CC776997-F8D1-47B0-8FCA-F1EAC129DFC1}</x14:id>
        </ext>
      </extLst>
    </cfRule>
  </conditionalFormatting>
  <dataValidations count="3">
    <dataValidation type="list" allowBlank="1" showInputMessage="1" showErrorMessage="1" sqref="B31:B39 B44:B52 B57:B65 B70:B78 B83:B91 B18:B26" xr:uid="{6FA2AB0F-F74A-41A0-90D1-2AE17D3C217C}">
      <formula1>produtos</formula1>
    </dataValidation>
    <dataValidation allowBlank="1" showInputMessage="1" showErrorMessage="1" promptTitle="CONTÉM FÓRMULAS" prompt="Não deletar ou digitar nestas células." sqref="E18:H27 C18:C26 E31:H40 C31:C39 E44:H53 C44:C52 E57:H66 C57:C65 E70:H79 C70:C78 E83:H92 C83:C91 H11:I14" xr:uid="{F369DD53-A33C-4BA1-B759-07E90D14DCE5}"/>
    <dataValidation type="list" allowBlank="1" showInputMessage="1" showErrorMessage="1" promptTitle="CONTÉM FÓRMULAS" prompt="Não deletar ou digitar nestas células." sqref="C18:C26 C31:C39 C44:C52 C57:C65 C70:C78 C83:C91" xr:uid="{8B75BFA8-AFB6-4AAF-A836-515AECB242DC}">
      <formula1>produtos</formula1>
    </dataValidation>
  </dataValidations>
  <pageMargins left="0.51181102362204722" right="0.51181102362204722" top="0.78740157480314965" bottom="0.78740157480314965" header="0.31496062992125984" footer="0.31496062992125984"/>
  <pageSetup paperSize="9" scale="75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C776997-F8D1-47B0-8FCA-F1EAC129DFC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I11:I14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EC4533-7801-4AF6-A7B8-77AFE271CB7A}">
  <sheetPr>
    <tabColor rgb="FFFFC000"/>
  </sheetPr>
  <dimension ref="A1:AG68"/>
  <sheetViews>
    <sheetView showGridLines="0" workbookViewId="0">
      <selection activeCell="U2" sqref="U2"/>
    </sheetView>
  </sheetViews>
  <sheetFormatPr defaultRowHeight="18" customHeight="1" x14ac:dyDescent="0.25"/>
  <cols>
    <col min="1" max="1" width="0.85546875" style="7" customWidth="1"/>
    <col min="2" max="11" width="9.140625" style="7" customWidth="1"/>
    <col min="12" max="13" width="1.5703125" style="7" customWidth="1"/>
    <col min="14" max="19" width="9" style="7" customWidth="1"/>
    <col min="20" max="16384" width="9.140625" style="7"/>
  </cols>
  <sheetData>
    <row r="1" spans="1:33" ht="35.1" customHeight="1" x14ac:dyDescent="0.25">
      <c r="C1" s="18"/>
    </row>
    <row r="2" spans="1:33" s="19" customFormat="1" ht="5.0999999999999996" customHeight="1" x14ac:dyDescent="0.25"/>
    <row r="3" spans="1:33" ht="18" customHeight="1" x14ac:dyDescent="0.25">
      <c r="A3" s="20"/>
      <c r="B3" s="13"/>
      <c r="C3" s="20"/>
      <c r="D3" s="20"/>
      <c r="E3" s="20"/>
      <c r="F3" s="20"/>
      <c r="G3" s="20"/>
      <c r="H3" s="20"/>
      <c r="I3" s="20"/>
      <c r="J3" s="20"/>
      <c r="K3" s="20"/>
      <c r="L3" s="20"/>
      <c r="M3" s="21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</row>
    <row r="4" spans="1:33" ht="18" customHeight="1" x14ac:dyDescent="0.25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1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</row>
    <row r="5" spans="1:33" ht="18" customHeight="1" x14ac:dyDescent="0.25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1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</row>
    <row r="6" spans="1:33" ht="18" customHeight="1" x14ac:dyDescent="0.25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1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</row>
    <row r="7" spans="1:33" ht="18" customHeight="1" x14ac:dyDescent="0.25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1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</row>
    <row r="8" spans="1:33" ht="18" customHeight="1" x14ac:dyDescent="0.25">
      <c r="A8" s="20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1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</row>
    <row r="9" spans="1:33" ht="18" customHeight="1" x14ac:dyDescent="0.25">
      <c r="A9" s="20"/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1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</row>
    <row r="10" spans="1:33" ht="18" customHeight="1" x14ac:dyDescent="0.25">
      <c r="A10" s="20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1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</row>
    <row r="11" spans="1:33" ht="18" customHeight="1" x14ac:dyDescent="0.25">
      <c r="A11" s="20"/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1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</row>
    <row r="12" spans="1:33" ht="18" customHeight="1" x14ac:dyDescent="0.25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1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</row>
    <row r="13" spans="1:33" ht="18" customHeight="1" x14ac:dyDescent="0.25">
      <c r="A13" s="20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1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</row>
    <row r="14" spans="1:33" ht="18" customHeight="1" x14ac:dyDescent="0.25">
      <c r="A14" s="20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1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</row>
    <row r="15" spans="1:33" ht="18" customHeight="1" x14ac:dyDescent="0.25">
      <c r="A15" s="20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1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</row>
    <row r="16" spans="1:33" ht="18" customHeight="1" x14ac:dyDescent="0.25">
      <c r="A16" s="20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1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</row>
    <row r="17" spans="1:33" ht="18" customHeight="1" x14ac:dyDescent="0.25">
      <c r="A17" s="20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1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</row>
    <row r="18" spans="1:33" ht="18" customHeight="1" x14ac:dyDescent="0.25">
      <c r="A18" s="20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1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</row>
    <row r="19" spans="1:33" ht="18" customHeight="1" x14ac:dyDescent="0.25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1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</row>
    <row r="20" spans="1:33" ht="18" customHeight="1" x14ac:dyDescent="0.25">
      <c r="A20" s="20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1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</row>
    <row r="21" spans="1:33" ht="18" customHeight="1" x14ac:dyDescent="0.25">
      <c r="A21" s="20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1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</row>
    <row r="22" spans="1:33" ht="18" customHeight="1" x14ac:dyDescent="0.25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13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</row>
    <row r="23" spans="1:33" ht="18" customHeight="1" x14ac:dyDescent="0.25">
      <c r="A23" s="20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</row>
    <row r="24" spans="1:33" ht="18" customHeight="1" x14ac:dyDescent="0.25">
      <c r="A24" s="20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</row>
    <row r="25" spans="1:33" ht="18" customHeight="1" x14ac:dyDescent="0.25">
      <c r="A25" s="20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</row>
    <row r="26" spans="1:33" ht="18" customHeight="1" x14ac:dyDescent="0.25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</row>
    <row r="27" spans="1:33" ht="18" customHeight="1" x14ac:dyDescent="0.25">
      <c r="A27" s="20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</row>
    <row r="28" spans="1:33" ht="18" customHeight="1" x14ac:dyDescent="0.25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</row>
    <row r="29" spans="1:33" ht="18" customHeight="1" x14ac:dyDescent="0.25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</row>
    <row r="30" spans="1:33" ht="18" customHeight="1" x14ac:dyDescent="0.25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</row>
    <row r="31" spans="1:33" ht="18" customHeight="1" x14ac:dyDescent="0.25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</row>
    <row r="32" spans="1:33" ht="18" customHeight="1" x14ac:dyDescent="0.25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</row>
    <row r="33" spans="1:33" ht="18" customHeight="1" x14ac:dyDescent="0.25">
      <c r="A33" s="20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</row>
    <row r="34" spans="1:33" ht="18" customHeight="1" x14ac:dyDescent="0.25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</row>
    <row r="35" spans="1:33" ht="18" customHeight="1" x14ac:dyDescent="0.25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</row>
    <row r="36" spans="1:33" ht="18" customHeight="1" x14ac:dyDescent="0.25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</row>
    <row r="37" spans="1:33" ht="18" customHeight="1" x14ac:dyDescent="0.25">
      <c r="A37" s="20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</row>
    <row r="38" spans="1:33" ht="18" customHeight="1" x14ac:dyDescent="0.25">
      <c r="A38" s="20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</row>
    <row r="39" spans="1:33" ht="18" customHeight="1" x14ac:dyDescent="0.25">
      <c r="A39" s="20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</row>
    <row r="40" spans="1:33" ht="18" customHeight="1" x14ac:dyDescent="0.25">
      <c r="A40" s="20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</row>
    <row r="41" spans="1:33" ht="18" customHeight="1" x14ac:dyDescent="0.25">
      <c r="A41" s="20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</row>
    <row r="42" spans="1:33" ht="18" customHeight="1" x14ac:dyDescent="0.25">
      <c r="A42" s="20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</row>
    <row r="43" spans="1:33" ht="18" customHeight="1" x14ac:dyDescent="0.25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</row>
    <row r="44" spans="1:33" ht="18" customHeight="1" x14ac:dyDescent="0.25">
      <c r="A44" s="20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</row>
    <row r="45" spans="1:33" ht="18" customHeight="1" x14ac:dyDescent="0.25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</row>
    <row r="46" spans="1:33" ht="18" customHeight="1" x14ac:dyDescent="0.25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</row>
    <row r="47" spans="1:33" ht="18" customHeight="1" x14ac:dyDescent="0.25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</row>
    <row r="48" spans="1:33" ht="18" customHeight="1" x14ac:dyDescent="0.25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</row>
    <row r="49" spans="1:33" ht="18" customHeight="1" x14ac:dyDescent="0.25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</row>
    <row r="50" spans="1:33" ht="18" customHeight="1" x14ac:dyDescent="0.25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</row>
    <row r="51" spans="1:33" ht="18" customHeight="1" x14ac:dyDescent="0.25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</row>
    <row r="52" spans="1:33" ht="18" customHeight="1" x14ac:dyDescent="0.25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</row>
    <row r="53" spans="1:33" ht="18" customHeight="1" x14ac:dyDescent="0.25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</row>
    <row r="54" spans="1:33" ht="18" customHeight="1" x14ac:dyDescent="0.25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</row>
    <row r="55" spans="1:33" ht="18" customHeight="1" x14ac:dyDescent="0.25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</row>
    <row r="56" spans="1:33" ht="18" customHeight="1" x14ac:dyDescent="0.25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</row>
    <row r="57" spans="1:33" ht="18" customHeight="1" x14ac:dyDescent="0.25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</row>
    <row r="58" spans="1:33" ht="18" customHeight="1" x14ac:dyDescent="0.25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</row>
    <row r="59" spans="1:33" ht="18" customHeight="1" x14ac:dyDescent="0.25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</row>
    <row r="60" spans="1:33" ht="18" customHeight="1" x14ac:dyDescent="0.25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</row>
    <row r="61" spans="1:33" ht="18" customHeight="1" x14ac:dyDescent="0.25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</row>
    <row r="62" spans="1:33" ht="18" customHeight="1" x14ac:dyDescent="0.25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</row>
    <row r="63" spans="1:33" ht="18" customHeight="1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</row>
    <row r="64" spans="1:33" ht="18" customHeight="1" x14ac:dyDescent="0.25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</row>
    <row r="65" spans="1:33" ht="18" customHeight="1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</row>
    <row r="66" spans="1:33" ht="18" customHeight="1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</row>
    <row r="67" spans="1:33" ht="18" customHeight="1" x14ac:dyDescent="0.25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</row>
    <row r="68" spans="1:33" ht="18" customHeight="1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</row>
  </sheetData>
  <pageMargins left="0.511811024" right="0.511811024" top="0.78740157499999996" bottom="0.78740157499999996" header="0.31496062000000002" footer="0.31496062000000002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CADASTRO</vt:lpstr>
      <vt:lpstr>FORMULÁRIO</vt:lpstr>
      <vt:lpstr>BÔNUS</vt:lpstr>
      <vt:lpstr>FORMULÁRIO!Area_de_impressao</vt:lpstr>
      <vt:lpstr>produtos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Silva</dc:creator>
  <cp:lastModifiedBy>Rafael Silva</cp:lastModifiedBy>
  <cp:lastPrinted>2024-08-31T17:54:28Z</cp:lastPrinted>
  <dcterms:created xsi:type="dcterms:W3CDTF">2023-10-03T13:20:19Z</dcterms:created>
  <dcterms:modified xsi:type="dcterms:W3CDTF">2024-08-31T17:54:39Z</dcterms:modified>
</cp:coreProperties>
</file>