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CRONOGRAMA FÉRIAS COLABORADORES/ARQUIVO/DESENVOLVENDO/"/>
    </mc:Choice>
  </mc:AlternateContent>
  <xr:revisionPtr revIDLastSave="667" documentId="8_{37BE1FD8-A487-4758-A356-F42802DF5725}" xr6:coauthVersionLast="47" xr6:coauthVersionMax="47" xr10:uidLastSave="{4B702266-07F4-475F-A011-85CA326CA78D}"/>
  <bookViews>
    <workbookView xWindow="-120" yWindow="-120" windowWidth="29040" windowHeight="15720" tabRatio="819" xr2:uid="{00000000-000D-0000-FFFF-FFFF00000000}"/>
  </bookViews>
  <sheets>
    <sheet name="LANÇAMENTOS" sheetId="1" r:id="rId1"/>
    <sheet name="CRONOGRAMA (MÊS)" sheetId="21" r:id="rId2"/>
    <sheet name="CRONOGRAMA (DIARIO)" sheetId="17" r:id="rId3"/>
    <sheet name="BÔNUS" sheetId="22" r:id="rId4"/>
    <sheet name="AUXILIAR" sheetId="15" state="hidden" r:id="rId5"/>
  </sheets>
  <definedNames>
    <definedName name="_xlnm._FilterDatabase" localSheetId="0" hidden="1">LANÇAMENTOS!$C$5:$E$12</definedName>
    <definedName name="colaboradores">Tab_lançamentos[COLABORADOR]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J6" i="1"/>
  <c r="J7" i="1"/>
  <c r="J8" i="1"/>
  <c r="J9" i="1"/>
  <c r="J10" i="1"/>
  <c r="J11" i="1"/>
  <c r="J12" i="1"/>
  <c r="H6" i="1"/>
  <c r="H7" i="1"/>
  <c r="H8" i="1"/>
  <c r="H9" i="1"/>
  <c r="H10" i="1"/>
  <c r="H11" i="1"/>
  <c r="H12" i="1"/>
  <c r="D7" i="21"/>
  <c r="E7" i="21"/>
  <c r="F7" i="21"/>
  <c r="G7" i="21"/>
  <c r="H7" i="21"/>
  <c r="I7" i="21"/>
  <c r="J7" i="21"/>
  <c r="K7" i="21"/>
  <c r="L7" i="21"/>
  <c r="M7" i="21"/>
  <c r="N7" i="21"/>
  <c r="C7" i="21"/>
  <c r="K6" i="1"/>
  <c r="K7" i="1"/>
  <c r="M7" i="1" s="1"/>
  <c r="K8" i="1"/>
  <c r="K9" i="1"/>
  <c r="K10" i="1"/>
  <c r="K11" i="1"/>
  <c r="M11" i="1" s="1"/>
  <c r="K12" i="1"/>
  <c r="M12" i="1" s="1"/>
  <c r="I6" i="1"/>
  <c r="I7" i="1"/>
  <c r="L7" i="1" s="1"/>
  <c r="I8" i="1"/>
  <c r="L8" i="1" s="1"/>
  <c r="I9" i="1"/>
  <c r="I10" i="1"/>
  <c r="L10" i="1" s="1"/>
  <c r="I11" i="1"/>
  <c r="I12" i="1"/>
  <c r="B1" i="15"/>
  <c r="E3" i="15" s="1"/>
  <c r="L11" i="1" l="1"/>
  <c r="M8" i="1"/>
  <c r="D14" i="21"/>
  <c r="M10" i="1"/>
  <c r="M9" i="1"/>
  <c r="M6" i="1"/>
  <c r="L12" i="1"/>
  <c r="D15" i="21" s="1"/>
  <c r="C11" i="21"/>
  <c r="E13" i="21"/>
  <c r="G13" i="21"/>
  <c r="I13" i="21"/>
  <c r="K13" i="21"/>
  <c r="M13" i="21"/>
  <c r="C13" i="21"/>
  <c r="D13" i="21"/>
  <c r="F13" i="21"/>
  <c r="H13" i="21"/>
  <c r="J13" i="21"/>
  <c r="L13" i="21"/>
  <c r="N13" i="21"/>
  <c r="D11" i="21"/>
  <c r="F15" i="21"/>
  <c r="H15" i="21"/>
  <c r="J15" i="21"/>
  <c r="N15" i="21"/>
  <c r="E15" i="21"/>
  <c r="G15" i="21"/>
  <c r="K15" i="21"/>
  <c r="M15" i="21"/>
  <c r="C15" i="21"/>
  <c r="D10" i="21"/>
  <c r="F10" i="21"/>
  <c r="H10" i="21"/>
  <c r="J10" i="21"/>
  <c r="L10" i="21"/>
  <c r="N10" i="21"/>
  <c r="E10" i="21"/>
  <c r="G10" i="21"/>
  <c r="I10" i="21"/>
  <c r="K10" i="21"/>
  <c r="M10" i="21"/>
  <c r="C10" i="21"/>
  <c r="M11" i="21"/>
  <c r="K11" i="21"/>
  <c r="I11" i="21"/>
  <c r="G11" i="21"/>
  <c r="E11" i="21"/>
  <c r="L9" i="1"/>
  <c r="C14" i="21"/>
  <c r="M14" i="21"/>
  <c r="K14" i="21"/>
  <c r="I14" i="21"/>
  <c r="G14" i="21"/>
  <c r="E14" i="21"/>
  <c r="N11" i="21"/>
  <c r="L11" i="21"/>
  <c r="J11" i="21"/>
  <c r="H11" i="21"/>
  <c r="F11" i="21"/>
  <c r="L6" i="1"/>
  <c r="K9" i="21" s="1"/>
  <c r="N14" i="21"/>
  <c r="L14" i="21"/>
  <c r="J14" i="21"/>
  <c r="H14" i="21"/>
  <c r="F14" i="21"/>
  <c r="G9" i="21"/>
  <c r="F9" i="21"/>
  <c r="J9" i="21"/>
  <c r="N9" i="21"/>
  <c r="I9" i="21"/>
  <c r="M9" i="21"/>
  <c r="D9" i="21"/>
  <c r="L9" i="21"/>
  <c r="C9" i="21"/>
  <c r="C4" i="15"/>
  <c r="E4" i="15" s="1"/>
  <c r="D3" i="15"/>
  <c r="F3" i="15" s="1"/>
  <c r="D4" i="15"/>
  <c r="F4" i="15" s="1"/>
  <c r="E13" i="15"/>
  <c r="D7" i="15"/>
  <c r="E8" i="15"/>
  <c r="D11" i="15"/>
  <c r="F11" i="15" s="1"/>
  <c r="E12" i="15"/>
  <c r="D6" i="15"/>
  <c r="E7" i="15"/>
  <c r="D10" i="15"/>
  <c r="F10" i="15" s="1"/>
  <c r="E11" i="15"/>
  <c r="D14" i="15"/>
  <c r="F14" i="15" s="1"/>
  <c r="D5" i="15"/>
  <c r="C7" i="17" s="1"/>
  <c r="E6" i="15"/>
  <c r="D9" i="15"/>
  <c r="F9" i="15" s="1"/>
  <c r="E10" i="15"/>
  <c r="D13" i="15"/>
  <c r="F13" i="15" s="1"/>
  <c r="E14" i="15"/>
  <c r="E5" i="15"/>
  <c r="D8" i="15"/>
  <c r="E9" i="15"/>
  <c r="D12" i="15"/>
  <c r="F12" i="15" s="1"/>
  <c r="H9" i="21" l="1"/>
  <c r="E9" i="21"/>
  <c r="I15" i="21"/>
  <c r="L15" i="21"/>
  <c r="E12" i="21"/>
  <c r="G12" i="21"/>
  <c r="I12" i="21"/>
  <c r="K12" i="21"/>
  <c r="M12" i="21"/>
  <c r="C12" i="21"/>
  <c r="D12" i="21"/>
  <c r="F12" i="21"/>
  <c r="H12" i="21"/>
  <c r="J12" i="21"/>
  <c r="L12" i="21"/>
  <c r="N12" i="21"/>
  <c r="C15" i="17"/>
  <c r="C13" i="17"/>
  <c r="C14" i="17"/>
  <c r="F5" i="15"/>
  <c r="F7" i="15"/>
  <c r="F6" i="15"/>
  <c r="F8" i="15"/>
  <c r="D7" i="17" l="1"/>
  <c r="C9" i="17"/>
  <c r="C10" i="17"/>
  <c r="C11" i="17"/>
  <c r="C12" i="17"/>
  <c r="D14" i="17" l="1"/>
  <c r="D15" i="17"/>
  <c r="D13" i="17"/>
  <c r="D11" i="17"/>
  <c r="D10" i="17"/>
  <c r="D12" i="17"/>
  <c r="E7" i="17"/>
  <c r="D9" i="17"/>
  <c r="E13" i="17" l="1"/>
  <c r="E14" i="17"/>
  <c r="E15" i="17"/>
  <c r="E12" i="17"/>
  <c r="E11" i="17"/>
  <c r="E10" i="17"/>
  <c r="F7" i="17"/>
  <c r="E9" i="17"/>
  <c r="F13" i="17" l="1"/>
  <c r="F14" i="17"/>
  <c r="F15" i="17"/>
  <c r="F12" i="17"/>
  <c r="F11" i="17"/>
  <c r="F10" i="17"/>
  <c r="G7" i="17"/>
  <c r="F9" i="17"/>
  <c r="G13" i="17" l="1"/>
  <c r="G14" i="17"/>
  <c r="G15" i="17"/>
  <c r="G10" i="17"/>
  <c r="G12" i="17"/>
  <c r="G11" i="17"/>
  <c r="G9" i="17"/>
  <c r="H7" i="17"/>
  <c r="H14" i="17" l="1"/>
  <c r="H15" i="17"/>
  <c r="H13" i="17"/>
  <c r="H11" i="17"/>
  <c r="H10" i="17"/>
  <c r="H12" i="17"/>
  <c r="H9" i="17"/>
  <c r="I7" i="17"/>
  <c r="I13" i="17" l="1"/>
  <c r="I14" i="17"/>
  <c r="I15" i="17"/>
  <c r="I12" i="17"/>
  <c r="I11" i="17"/>
  <c r="I10" i="17"/>
  <c r="J7" i="17"/>
  <c r="I9" i="17"/>
  <c r="J13" i="17" l="1"/>
  <c r="J14" i="17"/>
  <c r="J15" i="17"/>
  <c r="J12" i="17"/>
  <c r="J10" i="17"/>
  <c r="J11" i="17"/>
  <c r="K7" i="17"/>
  <c r="J9" i="17"/>
  <c r="K15" i="17" l="1"/>
  <c r="K13" i="17"/>
  <c r="K14" i="17"/>
  <c r="K10" i="17"/>
  <c r="K11" i="17"/>
  <c r="K12" i="17"/>
  <c r="K9" i="17"/>
  <c r="L7" i="17"/>
  <c r="L14" i="17" l="1"/>
  <c r="L15" i="17"/>
  <c r="L13" i="17"/>
  <c r="L11" i="17"/>
  <c r="L10" i="17"/>
  <c r="L12" i="17"/>
  <c r="M7" i="17"/>
  <c r="L9" i="17"/>
  <c r="M13" i="17" l="1"/>
  <c r="M14" i="17"/>
  <c r="M15" i="17"/>
  <c r="M12" i="17"/>
  <c r="M11" i="17"/>
  <c r="M10" i="17"/>
  <c r="N7" i="17"/>
  <c r="M9" i="17"/>
  <c r="N13" i="17" l="1"/>
  <c r="N14" i="17"/>
  <c r="N15" i="17"/>
  <c r="N12" i="17"/>
  <c r="N11" i="17"/>
  <c r="N10" i="17"/>
  <c r="O7" i="17"/>
  <c r="N9" i="17"/>
  <c r="O15" i="17" l="1"/>
  <c r="O13" i="17"/>
  <c r="O14" i="17"/>
  <c r="O10" i="17"/>
  <c r="O12" i="17"/>
  <c r="O11" i="17"/>
  <c r="O9" i="17"/>
  <c r="P7" i="17"/>
  <c r="P14" i="17" l="1"/>
  <c r="P13" i="17"/>
  <c r="P15" i="17"/>
  <c r="P11" i="17"/>
  <c r="P10" i="17"/>
  <c r="P12" i="17"/>
  <c r="P9" i="17"/>
  <c r="Q7" i="17"/>
  <c r="Q13" i="17" l="1"/>
  <c r="Q15" i="17"/>
  <c r="Q14" i="17"/>
  <c r="Q12" i="17"/>
  <c r="Q11" i="17"/>
  <c r="Q10" i="17"/>
  <c r="R7" i="17"/>
  <c r="Q9" i="17"/>
  <c r="R14" i="17" l="1"/>
  <c r="R15" i="17"/>
  <c r="R13" i="17"/>
  <c r="R12" i="17"/>
  <c r="R10" i="17"/>
  <c r="R11" i="17"/>
  <c r="S7" i="17"/>
  <c r="R9" i="17"/>
  <c r="S15" i="17" l="1"/>
  <c r="S13" i="17"/>
  <c r="S14" i="17"/>
  <c r="S10" i="17"/>
  <c r="S11" i="17"/>
  <c r="S12" i="17"/>
  <c r="S9" i="17"/>
  <c r="T7" i="17"/>
  <c r="T14" i="17" l="1"/>
  <c r="T15" i="17"/>
  <c r="T13" i="17"/>
  <c r="T11" i="17"/>
  <c r="T10" i="17"/>
  <c r="T12" i="17"/>
  <c r="T9" i="17"/>
  <c r="U7" i="17"/>
  <c r="U13" i="17" l="1"/>
  <c r="U14" i="17"/>
  <c r="U15" i="17"/>
  <c r="U12" i="17"/>
  <c r="U11" i="17"/>
  <c r="U10" i="17"/>
  <c r="V7" i="17"/>
  <c r="U9" i="17"/>
  <c r="V13" i="17" l="1"/>
  <c r="V14" i="17"/>
  <c r="V15" i="17"/>
  <c r="V12" i="17"/>
  <c r="V11" i="17"/>
  <c r="V10" i="17"/>
  <c r="W7" i="17"/>
  <c r="V9" i="17"/>
  <c r="W13" i="17" l="1"/>
  <c r="W14" i="17"/>
  <c r="W15" i="17"/>
  <c r="W10" i="17"/>
  <c r="W12" i="17"/>
  <c r="W11" i="17"/>
  <c r="W9" i="17"/>
  <c r="X7" i="17"/>
  <c r="X14" i="17" l="1"/>
  <c r="X15" i="17"/>
  <c r="X13" i="17"/>
  <c r="X11" i="17"/>
  <c r="X10" i="17"/>
  <c r="X12" i="17"/>
  <c r="X9" i="17"/>
  <c r="Y7" i="17"/>
  <c r="Y13" i="17" l="1"/>
  <c r="Y14" i="17"/>
  <c r="Y15" i="17"/>
  <c r="Y12" i="17"/>
  <c r="Y11" i="17"/>
  <c r="Y10" i="17"/>
  <c r="Z7" i="17"/>
  <c r="Y9" i="17"/>
  <c r="Z13" i="17" l="1"/>
  <c r="Z14" i="17"/>
  <c r="Z15" i="17"/>
  <c r="Z12" i="17"/>
  <c r="Z10" i="17"/>
  <c r="Z11" i="17"/>
  <c r="AA7" i="17"/>
  <c r="Z9" i="17"/>
  <c r="AA15" i="17" l="1"/>
  <c r="AA13" i="17"/>
  <c r="AA14" i="17"/>
  <c r="AA10" i="17"/>
  <c r="AA11" i="17"/>
  <c r="AA12" i="17"/>
  <c r="AA9" i="17"/>
  <c r="AB7" i="17"/>
  <c r="AB14" i="17" l="1"/>
  <c r="AB15" i="17"/>
  <c r="AB13" i="17"/>
  <c r="AB11" i="17"/>
  <c r="AB10" i="17"/>
  <c r="AB12" i="17"/>
  <c r="AB9" i="17"/>
  <c r="AC7" i="17"/>
  <c r="AD7" i="17" s="1"/>
  <c r="AE7" i="17" s="1"/>
  <c r="AE5" i="17" s="1"/>
  <c r="AE6" i="17" s="1"/>
  <c r="AF7" i="17" l="1"/>
  <c r="AC13" i="17"/>
  <c r="AC14" i="17"/>
  <c r="AC15" i="17"/>
  <c r="AC12" i="17"/>
  <c r="AC11" i="17"/>
  <c r="AC10" i="17"/>
  <c r="AC9" i="17"/>
  <c r="AF5" i="17" l="1"/>
  <c r="AG7" i="17"/>
  <c r="AG5" i="17" s="1"/>
  <c r="AD13" i="17"/>
  <c r="AD14" i="17"/>
  <c r="AD15" i="17"/>
  <c r="AD12" i="17"/>
  <c r="AD11" i="17"/>
  <c r="AD10" i="17"/>
  <c r="AD9" i="17"/>
  <c r="AE13" i="17" l="1"/>
  <c r="AE14" i="17"/>
  <c r="AE15" i="17"/>
  <c r="AE10" i="17"/>
  <c r="AE12" i="17"/>
  <c r="AE11" i="17"/>
  <c r="AE9" i="17"/>
  <c r="AF6" i="17" l="1"/>
  <c r="AF14" i="17"/>
  <c r="AF13" i="17"/>
  <c r="AF15" i="17"/>
  <c r="AF11" i="17"/>
  <c r="AF10" i="17"/>
  <c r="AF12" i="17"/>
  <c r="AF9" i="17"/>
  <c r="AG6" i="17" l="1"/>
  <c r="AG13" i="17"/>
  <c r="AG15" i="17"/>
  <c r="AG14" i="17"/>
  <c r="AG12" i="17"/>
  <c r="AG11" i="17"/>
  <c r="AG10" i="17"/>
  <c r="AG9" i="17"/>
</calcChain>
</file>

<file path=xl/sharedStrings.xml><?xml version="1.0" encoding="utf-8"?>
<sst xmlns="http://schemas.openxmlformats.org/spreadsheetml/2006/main" count="122" uniqueCount="102">
  <si>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</si>
  <si>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</si>
  <si>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</si>
  <si>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</si>
  <si>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</si>
  <si>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</si>
  <si>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</si>
  <si>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</si>
  <si>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</si>
  <si>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</si>
  <si>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</si>
  <si>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</si>
  <si>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</si>
  <si>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Dias</t>
  </si>
  <si>
    <t>Data Inicial</t>
  </si>
  <si>
    <t>Data Final</t>
  </si>
  <si>
    <t>DIA DA SEMANA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</si>
  <si>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</si>
  <si>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</si>
  <si>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</si>
  <si>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</si>
  <si>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</si>
  <si>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</si>
  <si>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</si>
  <si>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</si>
  <si>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</si>
  <si>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</si>
  <si>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</si>
  <si>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</si>
  <si>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Ano</t>
  </si>
  <si>
    <t>JOÃO</t>
  </si>
  <si>
    <t>MARIA</t>
  </si>
  <si>
    <t>PEDRO</t>
  </si>
  <si>
    <t>CLÁUDIO</t>
  </si>
  <si>
    <t>OBSERVAÇÕES</t>
  </si>
  <si>
    <t>Coluna1</t>
  </si>
  <si>
    <t>Coluna2</t>
  </si>
  <si>
    <t>Coluna3</t>
  </si>
  <si>
    <t>Coluna4</t>
  </si>
  <si>
    <t>Coluna5</t>
  </si>
  <si>
    <t>Coluna6</t>
  </si>
  <si>
    <t>Coluna7</t>
  </si>
  <si>
    <t>Coluna8</t>
  </si>
  <si>
    <t>Coluna9</t>
  </si>
  <si>
    <t>Coluna10</t>
  </si>
  <si>
    <t>Coluna11</t>
  </si>
  <si>
    <t>Coluna12</t>
  </si>
  <si>
    <t>Coluna13</t>
  </si>
  <si>
    <t>Coluna14</t>
  </si>
  <si>
    <t>Coluna15</t>
  </si>
  <si>
    <t>Coluna16</t>
  </si>
  <si>
    <t>Coluna17</t>
  </si>
  <si>
    <t>Coluna18</t>
  </si>
  <si>
    <t>Coluna19</t>
  </si>
  <si>
    <t>Coluna20</t>
  </si>
  <si>
    <t>Coluna21</t>
  </si>
  <si>
    <t>Coluna22</t>
  </si>
  <si>
    <t>Coluna23</t>
  </si>
  <si>
    <t>Coluna24</t>
  </si>
  <si>
    <t>Coluna25</t>
  </si>
  <si>
    <t>Coluna26</t>
  </si>
  <si>
    <t>Coluna27</t>
  </si>
  <si>
    <t>Coluna28</t>
  </si>
  <si>
    <t>Coluna29</t>
  </si>
  <si>
    <t>Coluna30</t>
  </si>
  <si>
    <t>Coluna31</t>
  </si>
  <si>
    <t>Coluna32</t>
  </si>
  <si>
    <t>DATA FINAL</t>
  </si>
  <si>
    <t>PERÍODO DE AUSÊNCIA</t>
  </si>
  <si>
    <t>JOSÉ</t>
  </si>
  <si>
    <t>PATRÍCIA</t>
  </si>
  <si>
    <t>MARIANA</t>
  </si>
  <si>
    <t>DATA DO REGISTRO</t>
  </si>
  <si>
    <t>DATA INICIO</t>
  </si>
  <si>
    <t>ANO:</t>
  </si>
  <si>
    <t>MÊS:</t>
  </si>
  <si>
    <t>COLABORADOR</t>
  </si>
  <si>
    <t>MÊS INICIO</t>
  </si>
  <si>
    <t>ANO INICIO</t>
  </si>
  <si>
    <t>MÊS FINAL</t>
  </si>
  <si>
    <t>ANO FINAL</t>
  </si>
  <si>
    <t>AUX INICIO</t>
  </si>
  <si>
    <t>AUX FINAL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</si>
  <si>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</si>
  <si>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</si>
  <si>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</si>
  <si>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</si>
  <si>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</si>
  <si>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</si>
  <si>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</si>
  <si>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</si>
  <si>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</si>
  <si>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</si>
  <si>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</si>
  <si>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</si>
  <si>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QTDE DE DIAS</t>
  </si>
  <si>
    <t>[ PLANILHA CRONOGRAMA FÉRIAS COLABORADORES ] - BÔNUS E INFORMAÇÕES ADICIONAIS</t>
  </si>
  <si>
    <t>[ PLANILHA CRONOGRAMA FÉRIAS COLABORADORES ] - LANÇAMENTOS DE PERÍODO DE AUSÊNCIA</t>
  </si>
  <si>
    <t>[ PLANILHA CRONOGRAMA FÉRIAS COLABORADORES ] - CRONOGRAMA MENSAL DE AUSÊNCIAS</t>
  </si>
  <si>
    <t>PREENCHA OS CAMPOS EM AZUL</t>
  </si>
  <si>
    <t>MÊS COM AUSÊNCIA</t>
  </si>
  <si>
    <t>[ PLANILHA CRONOGRAMA FÉRIAS COLABORADORES ] - CRONOGRAMA DIARIO DE AUSÊNCIAS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</si>
</sst>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;@"/>
  </numFmts>
  <fonts count="1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color rgb="FF070F6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70F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Dashed">
        <color theme="6"/>
      </left>
      <right/>
      <top/>
      <bottom/>
      <diagonal/>
    </border>
    <border>
      <left/>
      <right/>
      <top/>
      <bottom style="thick">
        <color rgb="FF10622F"/>
      </bottom>
      <diagonal/>
    </border>
  </borders>
  <cellStyleXfs count="6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8" fillId="3" borderId="4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/>
    <xf numFmtId="0" fontId="6" fillId="3" borderId="3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7" xfId="0" applyBorder="1"/>
    <xf numFmtId="49" fontId="0" fillId="0" borderId="0" xfId="0" applyNumberFormat="1" applyAlignment="1">
      <alignment horizontal="center"/>
    </xf>
    <xf numFmtId="0" fontId="0" fillId="0" borderId="8" xfId="0" applyBorder="1"/>
    <xf numFmtId="0" fontId="6" fillId="5" borderId="0" xfId="0" applyFont="1" applyFill="1"/>
    <xf numFmtId="0" fontId="0" fillId="5" borderId="0" xfId="0" applyFill="1" applyAlignment="1">
      <alignment horizontal="center"/>
    </xf>
    <xf numFmtId="0" fontId="0" fillId="5" borderId="5" xfId="0" applyFill="1" applyBorder="1"/>
    <xf numFmtId="0" fontId="0" fillId="5" borderId="1" xfId="0" applyFill="1" applyBorder="1" applyAlignment="1">
      <alignment horizontal="center"/>
    </xf>
    <xf numFmtId="0" fontId="0" fillId="5" borderId="6" xfId="0" applyFill="1" applyBorder="1"/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16" fontId="12" fillId="7" borderId="9" xfId="0" applyNumberFormat="1" applyFont="1" applyFill="1" applyBorder="1" applyAlignment="1">
      <alignment horizontal="center" vertical="center"/>
    </xf>
    <xf numFmtId="164" fontId="15" fillId="7" borderId="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2" borderId="0" xfId="0" applyFont="1" applyFill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6" borderId="0" xfId="5" applyFill="1" applyAlignment="1">
      <alignment vertical="center"/>
    </xf>
    <xf numFmtId="0" fontId="13" fillId="6" borderId="0" xfId="5" applyFont="1" applyFill="1" applyAlignment="1">
      <alignment vertical="center"/>
    </xf>
    <xf numFmtId="0" fontId="1" fillId="4" borderId="15" xfId="5" applyFill="1" applyBorder="1" applyAlignment="1">
      <alignment vertical="center"/>
    </xf>
    <xf numFmtId="0" fontId="18" fillId="4" borderId="15" xfId="5" applyFont="1" applyFill="1" applyBorder="1" applyAlignment="1">
      <alignment vertical="center"/>
    </xf>
    <xf numFmtId="0" fontId="1" fillId="6" borderId="0" xfId="5" applyFill="1"/>
    <xf numFmtId="0" fontId="1" fillId="6" borderId="14" xfId="5" applyFill="1" applyBorder="1"/>
    <xf numFmtId="0" fontId="1" fillId="0" borderId="0" xfId="5" applyAlignment="1">
      <alignment vertical="center"/>
    </xf>
    <xf numFmtId="0" fontId="0" fillId="6" borderId="0" xfId="0" applyFill="1" applyAlignment="1">
      <alignment vertical="center"/>
    </xf>
    <xf numFmtId="0" fontId="13" fillId="6" borderId="0" xfId="0" applyFont="1" applyFill="1" applyAlignment="1">
      <alignment vertical="center"/>
    </xf>
    <xf numFmtId="0" fontId="0" fillId="4" borderId="15" xfId="0" applyFill="1" applyBorder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17" fillId="7" borderId="0" xfId="0" applyNumberFormat="1" applyFont="1" applyFill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</cellXfs>
  <cellStyles count="6">
    <cellStyle name="Hiperlink 2" xfId="2" xr:uid="{1EEA734D-3518-465F-8331-562228C5F64C}"/>
    <cellStyle name="Normal" xfId="0" builtinId="0"/>
    <cellStyle name="Normal 2" xfId="1" xr:uid="{04FCC4C6-6357-4E72-80ED-AE26B23AAF92}"/>
    <cellStyle name="Normal 3" xfId="3" xr:uid="{2D383914-93C5-4340-B583-89489F7D9FF4}"/>
    <cellStyle name="Normal 4" xfId="4" xr:uid="{486A687C-1FA0-4C6F-952E-F56D9048524B}"/>
    <cellStyle name="Normal 5" xfId="5" xr:uid="{449A8D33-6102-497A-A9FF-661CB4E28AAC}"/>
  </cellStyles>
  <dxfs count="7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/>
      </font>
      <fill>
        <patternFill patternType="none">
          <bgColor auto="1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0"/>
      </font>
    </dxf>
    <dxf>
      <font>
        <color rgb="FFFFFF00"/>
      </font>
      <fill>
        <patternFill>
          <bgColor rgb="FFFFFF00"/>
        </patternFill>
      </fill>
    </dxf>
    <dxf>
      <font>
        <color theme="0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/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theme="6"/>
        </right>
        <top style="thin">
          <color theme="6"/>
        </top>
        <bottom style="thin">
          <color theme="6"/>
        </bottom>
      </border>
    </dxf>
    <dxf>
      <border outline="0">
        <left style="thin">
          <color theme="6"/>
        </left>
        <right style="thin">
          <color theme="6"/>
        </right>
        <top style="medium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d/m;@"/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0.39997558519241921"/>
        <name val="Calibri"/>
        <family val="2"/>
        <scheme val="minor"/>
      </font>
      <numFmt numFmtId="164" formatCode="d/m;@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d/m;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d/m;@"/>
      <fill>
        <patternFill patternType="solid">
          <fgColor indexed="64"/>
          <bgColor rgb="FF070F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font>
        <b/>
        <i val="0"/>
        <color auto="1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2E061A1A-AA9A-4A3D-AADE-EA6153565DDC}">
      <tableStyleElement type="wholeTable" dxfId="73"/>
      <tableStyleElement type="headerRow" dxfId="72"/>
    </tableStyle>
  </tableStyles>
  <colors>
    <mruColors>
      <color rgb="FF070F62"/>
      <color rgb="FF10622F"/>
      <color rgb="FF00FF00"/>
      <color rgb="FFFF6600"/>
      <color rgb="FFFF66FF"/>
      <color rgb="FFFF3300"/>
      <color rgb="FF00FFFF"/>
      <color rgb="FFFF66CC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CRONOGRAMA (M&#202;S)'!A1"/><Relationship Id="rId1" Type="http://schemas.openxmlformats.org/officeDocument/2006/relationships/hyperlink" Target="#LAN&#199;AMENTOS!A1"/><Relationship Id="rId5" Type="http://schemas.openxmlformats.org/officeDocument/2006/relationships/hyperlink" Target="#B&#212;NUS!A1"/><Relationship Id="rId4" Type="http://schemas.openxmlformats.org/officeDocument/2006/relationships/hyperlink" Target="#'CRONOGRAMA (DIA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CRONOGRAMA (M&#202;S)'!A1"/><Relationship Id="rId1" Type="http://schemas.openxmlformats.org/officeDocument/2006/relationships/hyperlink" Target="#LAN&#199;AMENTOS!A1"/><Relationship Id="rId5" Type="http://schemas.openxmlformats.org/officeDocument/2006/relationships/hyperlink" Target="#B&#212;NUS!A1"/><Relationship Id="rId4" Type="http://schemas.openxmlformats.org/officeDocument/2006/relationships/hyperlink" Target="#'CRONOGRAMA (DIA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CRONOGRAMA (M&#202;S)'!A1"/><Relationship Id="rId1" Type="http://schemas.openxmlformats.org/officeDocument/2006/relationships/hyperlink" Target="#LAN&#199;AMENTOS!A1"/><Relationship Id="rId5" Type="http://schemas.openxmlformats.org/officeDocument/2006/relationships/hyperlink" Target="#B&#212;NUS!A1"/><Relationship Id="rId4" Type="http://schemas.openxmlformats.org/officeDocument/2006/relationships/hyperlink" Target="#'CRONOGRAMA (DIARIO)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LAN&#199;AMENTOS!A1"/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s://maxplanilhas.com.br/loja/" TargetMode="External"/><Relationship Id="rId6" Type="http://schemas.openxmlformats.org/officeDocument/2006/relationships/image" Target="../media/image5.png"/><Relationship Id="rId11" Type="http://schemas.openxmlformats.org/officeDocument/2006/relationships/hyperlink" Target="#B&#212;NUS!A1"/><Relationship Id="rId5" Type="http://schemas.openxmlformats.org/officeDocument/2006/relationships/image" Target="../media/image4.png"/><Relationship Id="rId10" Type="http://schemas.openxmlformats.org/officeDocument/2006/relationships/hyperlink" Target="#'CRONOGRAMA (DIARIO)'!A1"/><Relationship Id="rId4" Type="http://schemas.openxmlformats.org/officeDocument/2006/relationships/hyperlink" Target="https://maxplanilhas.com.br/formulario-de-planilhas-personalizadas/" TargetMode="External"/><Relationship Id="rId9" Type="http://schemas.openxmlformats.org/officeDocument/2006/relationships/hyperlink" Target="#'CRONOGRAMA (M&#202;S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266700</xdr:colOff>
      <xdr:row>0</xdr:row>
      <xdr:rowOff>57150</xdr:rowOff>
    </xdr:from>
    <xdr:to>
      <xdr:col>2</xdr:col>
      <xdr:colOff>1706700</xdr:colOff>
      <xdr:row>1</xdr:row>
      <xdr:rowOff>169500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DDE4E1-DF90-4745-B107-A9BB200C3497}"/>
            </a:ext>
          </a:extLst>
        </xdr:cNvPr>
        <xdr:cNvSpPr/>
      </xdr:nvSpPr>
      <xdr:spPr>
        <a:xfrm>
          <a:off x="1285875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2</xdr:col>
      <xdr:colOff>1827025</xdr:colOff>
      <xdr:row>0</xdr:row>
      <xdr:rowOff>57150</xdr:rowOff>
    </xdr:from>
    <xdr:to>
      <xdr:col>4</xdr:col>
      <xdr:colOff>76150</xdr:colOff>
      <xdr:row>1</xdr:row>
      <xdr:rowOff>169500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174DA4-12F4-4B2D-8DEB-222119F9473C}"/>
            </a:ext>
          </a:extLst>
        </xdr:cNvPr>
        <xdr:cNvSpPr/>
      </xdr:nvSpPr>
      <xdr:spPr>
        <a:xfrm>
          <a:off x="2846200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CRONOGRAMA MÊS</a:t>
          </a:r>
        </a:p>
      </xdr:txBody>
    </xdr:sp>
    <xdr:clientData/>
  </xdr:twoCellAnchor>
  <xdr:twoCellAnchor editAs="absolute">
    <xdr:from>
      <xdr:col>1</xdr:col>
      <xdr:colOff>9525</xdr:colOff>
      <xdr:row>0</xdr:row>
      <xdr:rowOff>19050</xdr:rowOff>
    </xdr:from>
    <xdr:to>
      <xdr:col>1</xdr:col>
      <xdr:colOff>847725</xdr:colOff>
      <xdr:row>2</xdr:row>
      <xdr:rowOff>6056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F40463-68A2-4772-877A-C5BA445A8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4</xdr:col>
      <xdr:colOff>196475</xdr:colOff>
      <xdr:row>0</xdr:row>
      <xdr:rowOff>57150</xdr:rowOff>
    </xdr:from>
    <xdr:to>
      <xdr:col>5</xdr:col>
      <xdr:colOff>622625</xdr:colOff>
      <xdr:row>1</xdr:row>
      <xdr:rowOff>169500</xdr:rowOff>
    </xdr:to>
    <xdr:sp macro="" textlink="">
      <xdr:nvSpPr>
        <xdr:cNvPr id="11" name="Retângulo: Cantos Arredondado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D8F362-2E9B-412A-81DE-22BCA7BD8DB8}"/>
            </a:ext>
          </a:extLst>
        </xdr:cNvPr>
        <xdr:cNvSpPr/>
      </xdr:nvSpPr>
      <xdr:spPr>
        <a:xfrm>
          <a:off x="4406525" y="57150"/>
          <a:ext cx="1512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CRONOGRAMA DIÁRIO</a:t>
          </a:r>
        </a:p>
      </xdr:txBody>
    </xdr:sp>
    <xdr:clientData/>
  </xdr:twoCellAnchor>
  <xdr:twoCellAnchor editAs="absolute">
    <xdr:from>
      <xdr:col>5</xdr:col>
      <xdr:colOff>742950</xdr:colOff>
      <xdr:row>0</xdr:row>
      <xdr:rowOff>57150</xdr:rowOff>
    </xdr:from>
    <xdr:to>
      <xdr:col>6</xdr:col>
      <xdr:colOff>1097100</xdr:colOff>
      <xdr:row>1</xdr:row>
      <xdr:rowOff>169500</xdr:rowOff>
    </xdr:to>
    <xdr:sp macro="" textlink="">
      <xdr:nvSpPr>
        <xdr:cNvPr id="13" name="Retângulo: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DFA03B-C9D8-48E7-A358-C8F63EABF7F8}"/>
            </a:ext>
          </a:extLst>
        </xdr:cNvPr>
        <xdr:cNvSpPr/>
      </xdr:nvSpPr>
      <xdr:spPr>
        <a:xfrm>
          <a:off x="6038850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1228725</xdr:colOff>
      <xdr:row>0</xdr:row>
      <xdr:rowOff>57150</xdr:rowOff>
    </xdr:from>
    <xdr:to>
      <xdr:col>2</xdr:col>
      <xdr:colOff>563700</xdr:colOff>
      <xdr:row>1</xdr:row>
      <xdr:rowOff>169500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8BB76-3ED8-4895-A434-345C7D135DB6}"/>
            </a:ext>
          </a:extLst>
        </xdr:cNvPr>
        <xdr:cNvSpPr/>
      </xdr:nvSpPr>
      <xdr:spPr>
        <a:xfrm>
          <a:off x="1285875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3</xdr:col>
      <xdr:colOff>74425</xdr:colOff>
      <xdr:row>0</xdr:row>
      <xdr:rowOff>57150</xdr:rowOff>
    </xdr:from>
    <xdr:to>
      <xdr:col>5</xdr:col>
      <xdr:colOff>295225</xdr:colOff>
      <xdr:row>1</xdr:row>
      <xdr:rowOff>169500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CB2EA-080D-4801-AB55-ECF4208BB16C}"/>
            </a:ext>
          </a:extLst>
        </xdr:cNvPr>
        <xdr:cNvSpPr/>
      </xdr:nvSpPr>
      <xdr:spPr>
        <a:xfrm>
          <a:off x="2846200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CRONOGRAMA MÊS</a:t>
          </a:r>
        </a:p>
      </xdr:txBody>
    </xdr:sp>
    <xdr:clientData/>
  </xdr:twoCellAnchor>
  <xdr:twoCellAnchor editAs="absolute">
    <xdr:from>
      <xdr:col>1</xdr:col>
      <xdr:colOff>9525</xdr:colOff>
      <xdr:row>0</xdr:row>
      <xdr:rowOff>19050</xdr:rowOff>
    </xdr:from>
    <xdr:to>
      <xdr:col>1</xdr:col>
      <xdr:colOff>847725</xdr:colOff>
      <xdr:row>2</xdr:row>
      <xdr:rowOff>6056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B9D7B399-3E29-44EF-8970-9CB15DCF7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5</xdr:col>
      <xdr:colOff>415550</xdr:colOff>
      <xdr:row>0</xdr:row>
      <xdr:rowOff>57150</xdr:rowOff>
    </xdr:from>
    <xdr:to>
      <xdr:col>8</xdr:col>
      <xdr:colOff>98750</xdr:colOff>
      <xdr:row>1</xdr:row>
      <xdr:rowOff>169500</xdr:rowOff>
    </xdr:to>
    <xdr:sp macro="" textlink="">
      <xdr:nvSpPr>
        <xdr:cNvPr id="11" name="Retângulo: Cantos Arredondado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1CEE8B-6649-459D-A954-ABFE03FB501F}"/>
            </a:ext>
          </a:extLst>
        </xdr:cNvPr>
        <xdr:cNvSpPr/>
      </xdr:nvSpPr>
      <xdr:spPr>
        <a:xfrm>
          <a:off x="4406525" y="57150"/>
          <a:ext cx="1512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CRONOGRAMA DIÁRIO</a:t>
          </a:r>
        </a:p>
      </xdr:txBody>
    </xdr:sp>
    <xdr:clientData/>
  </xdr:twoCellAnchor>
  <xdr:twoCellAnchor editAs="absolute">
    <xdr:from>
      <xdr:col>8</xdr:col>
      <xdr:colOff>219075</xdr:colOff>
      <xdr:row>0</xdr:row>
      <xdr:rowOff>57150</xdr:rowOff>
    </xdr:from>
    <xdr:to>
      <xdr:col>10</xdr:col>
      <xdr:colOff>439875</xdr:colOff>
      <xdr:row>1</xdr:row>
      <xdr:rowOff>169500</xdr:rowOff>
    </xdr:to>
    <xdr:sp macro="" textlink="">
      <xdr:nvSpPr>
        <xdr:cNvPr id="13" name="Retângulo: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6FF357-391A-43C3-B532-C890E205830B}"/>
            </a:ext>
          </a:extLst>
        </xdr:cNvPr>
        <xdr:cNvSpPr/>
      </xdr:nvSpPr>
      <xdr:spPr>
        <a:xfrm>
          <a:off x="6038850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1228725</xdr:colOff>
      <xdr:row>0</xdr:row>
      <xdr:rowOff>57150</xdr:rowOff>
    </xdr:from>
    <xdr:to>
      <xdr:col>3</xdr:col>
      <xdr:colOff>163650</xdr:colOff>
      <xdr:row>1</xdr:row>
      <xdr:rowOff>169500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90E4A-93B2-4B4F-B2B3-1E22661F6F15}"/>
            </a:ext>
          </a:extLst>
        </xdr:cNvPr>
        <xdr:cNvSpPr/>
      </xdr:nvSpPr>
      <xdr:spPr>
        <a:xfrm>
          <a:off x="1285875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3</xdr:col>
      <xdr:colOff>283975</xdr:colOff>
      <xdr:row>0</xdr:row>
      <xdr:rowOff>57150</xdr:rowOff>
    </xdr:from>
    <xdr:to>
      <xdr:col>7</xdr:col>
      <xdr:colOff>123775</xdr:colOff>
      <xdr:row>1</xdr:row>
      <xdr:rowOff>169500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23EDE5-16DF-430A-8B29-E760F9FEB74A}"/>
            </a:ext>
          </a:extLst>
        </xdr:cNvPr>
        <xdr:cNvSpPr/>
      </xdr:nvSpPr>
      <xdr:spPr>
        <a:xfrm>
          <a:off x="2846200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CRONOGRAMA MÊS</a:t>
          </a:r>
        </a:p>
      </xdr:txBody>
    </xdr:sp>
    <xdr:clientData/>
  </xdr:twoCellAnchor>
  <xdr:twoCellAnchor editAs="absolute">
    <xdr:from>
      <xdr:col>1</xdr:col>
      <xdr:colOff>9525</xdr:colOff>
      <xdr:row>0</xdr:row>
      <xdr:rowOff>19050</xdr:rowOff>
    </xdr:from>
    <xdr:to>
      <xdr:col>1</xdr:col>
      <xdr:colOff>847725</xdr:colOff>
      <xdr:row>2</xdr:row>
      <xdr:rowOff>6056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888301-353A-4E88-B1C9-36241CC8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7</xdr:col>
      <xdr:colOff>244100</xdr:colOff>
      <xdr:row>0</xdr:row>
      <xdr:rowOff>57150</xdr:rowOff>
    </xdr:from>
    <xdr:to>
      <xdr:col>11</xdr:col>
      <xdr:colOff>155900</xdr:colOff>
      <xdr:row>1</xdr:row>
      <xdr:rowOff>169500</xdr:rowOff>
    </xdr:to>
    <xdr:sp macro="" textlink="">
      <xdr:nvSpPr>
        <xdr:cNvPr id="5" name="Retângulo: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BD208B-1C91-4AD9-A133-E8A7E40633F0}"/>
            </a:ext>
          </a:extLst>
        </xdr:cNvPr>
        <xdr:cNvSpPr/>
      </xdr:nvSpPr>
      <xdr:spPr>
        <a:xfrm>
          <a:off x="4406525" y="57150"/>
          <a:ext cx="1512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CRONOGRAMA DIÁRIO</a:t>
          </a:r>
        </a:p>
      </xdr:txBody>
    </xdr:sp>
    <xdr:clientData/>
  </xdr:twoCellAnchor>
  <xdr:twoCellAnchor editAs="absolute">
    <xdr:from>
      <xdr:col>11</xdr:col>
      <xdr:colOff>276225</xdr:colOff>
      <xdr:row>0</xdr:row>
      <xdr:rowOff>57150</xdr:rowOff>
    </xdr:from>
    <xdr:to>
      <xdr:col>15</xdr:col>
      <xdr:colOff>116025</xdr:colOff>
      <xdr:row>1</xdr:row>
      <xdr:rowOff>169500</xdr:rowOff>
    </xdr:to>
    <xdr:sp macro="" textlink="">
      <xdr:nvSpPr>
        <xdr:cNvPr id="9" name="Retângulo: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6F4358-CD87-47EF-9F56-6ED2BF406B74}"/>
            </a:ext>
          </a:extLst>
        </xdr:cNvPr>
        <xdr:cNvSpPr/>
      </xdr:nvSpPr>
      <xdr:spPr>
        <a:xfrm>
          <a:off x="6038850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3</xdr:row>
      <xdr:rowOff>133350</xdr:rowOff>
    </xdr:from>
    <xdr:to>
      <xdr:col>10</xdr:col>
      <xdr:colOff>571500</xdr:colOff>
      <xdr:row>19</xdr:row>
      <xdr:rowOff>16377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53BA3-119B-47C2-B0D4-F94DB98EBA2A}"/>
            </a:ext>
          </a:extLst>
        </xdr:cNvPr>
        <xdr:cNvGrpSpPr/>
      </xdr:nvGrpSpPr>
      <xdr:grpSpPr>
        <a:xfrm>
          <a:off x="95250" y="914400"/>
          <a:ext cx="6019800" cy="3540627"/>
          <a:chOff x="104775" y="564648"/>
          <a:chExt cx="6019800" cy="354062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78EF2BE0-13D7-BD77-6B74-C0B8DE738A6D}"/>
              </a:ext>
            </a:extLst>
          </xdr:cNvPr>
          <xdr:cNvSpPr/>
        </xdr:nvSpPr>
        <xdr:spPr>
          <a:xfrm>
            <a:off x="981585" y="564648"/>
            <a:ext cx="4228081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DESCONTO PLANILHA LOJA</a:t>
            </a:r>
          </a:p>
        </xdr:txBody>
      </xdr:sp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60518518-233F-9935-DE29-2D33D8F5F96D}"/>
              </a:ext>
            </a:extLst>
          </xdr:cNvPr>
          <xdr:cNvSpPr/>
        </xdr:nvSpPr>
        <xdr:spPr>
          <a:xfrm>
            <a:off x="104775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0E53B5CE-FA45-86AE-8163-5347DB0CD1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145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AB8CE0C5-1B1D-003A-155C-6FB8D5D6F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4825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13</xdr:col>
      <xdr:colOff>38100</xdr:colOff>
      <xdr:row>3</xdr:row>
      <xdr:rowOff>133350</xdr:rowOff>
    </xdr:from>
    <xdr:to>
      <xdr:col>23</xdr:col>
      <xdr:colOff>19050</xdr:colOff>
      <xdr:row>19</xdr:row>
      <xdr:rowOff>16377</xdr:rowOff>
    </xdr:to>
    <xdr:grpSp>
      <xdr:nvGrpSpPr>
        <xdr:cNvPr id="7" name="Agrupa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3B9164-496C-45A6-BF41-AFFE7169DC55}"/>
            </a:ext>
          </a:extLst>
        </xdr:cNvPr>
        <xdr:cNvGrpSpPr/>
      </xdr:nvGrpSpPr>
      <xdr:grpSpPr>
        <a:xfrm>
          <a:off x="6400800" y="914400"/>
          <a:ext cx="5715000" cy="3540627"/>
          <a:chOff x="6381750" y="564648"/>
          <a:chExt cx="6019800" cy="3540627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36EF9BAC-D1E3-5FE4-A639-B3039D27C721}"/>
              </a:ext>
            </a:extLst>
          </xdr:cNvPr>
          <xdr:cNvSpPr/>
        </xdr:nvSpPr>
        <xdr:spPr>
          <a:xfrm>
            <a:off x="7256514" y="564648"/>
            <a:ext cx="4270272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PLANILHA PERSONALIZADA</a:t>
            </a:r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DCD3F1CF-656D-CB08-D04A-CB4A9BC4AC29}"/>
              </a:ext>
            </a:extLst>
          </xdr:cNvPr>
          <xdr:cNvSpPr/>
        </xdr:nvSpPr>
        <xdr:spPr>
          <a:xfrm>
            <a:off x="6381750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CC3E9E97-2B8B-B2AE-1320-621689B925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490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79978AD5-1C43-52C6-56F3-D91BE92D94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8750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</xdr:col>
      <xdr:colOff>9525</xdr:colOff>
      <xdr:row>0</xdr:row>
      <xdr:rowOff>19050</xdr:rowOff>
    </xdr:from>
    <xdr:to>
      <xdr:col>2</xdr:col>
      <xdr:colOff>238125</xdr:colOff>
      <xdr:row>2</xdr:row>
      <xdr:rowOff>6056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42F7571-D09C-47DE-BA97-50E269013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3</xdr:col>
      <xdr:colOff>9525</xdr:colOff>
      <xdr:row>0</xdr:row>
      <xdr:rowOff>57150</xdr:rowOff>
    </xdr:from>
    <xdr:to>
      <xdr:col>5</xdr:col>
      <xdr:colOff>230325</xdr:colOff>
      <xdr:row>1</xdr:row>
      <xdr:rowOff>169500</xdr:rowOff>
    </xdr:to>
    <xdr:sp macro="" textlink="">
      <xdr:nvSpPr>
        <xdr:cNvPr id="13" name="Retângulo: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94FD0FC-6975-474C-946E-007689D61C03}"/>
            </a:ext>
          </a:extLst>
        </xdr:cNvPr>
        <xdr:cNvSpPr/>
      </xdr:nvSpPr>
      <xdr:spPr>
        <a:xfrm>
          <a:off x="1285875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5</xdr:col>
      <xdr:colOff>350650</xdr:colOff>
      <xdr:row>0</xdr:row>
      <xdr:rowOff>57150</xdr:rowOff>
    </xdr:from>
    <xdr:to>
      <xdr:col>7</xdr:col>
      <xdr:colOff>571450</xdr:colOff>
      <xdr:row>1</xdr:row>
      <xdr:rowOff>169500</xdr:rowOff>
    </xdr:to>
    <xdr:sp macro="" textlink="">
      <xdr:nvSpPr>
        <xdr:cNvPr id="14" name="Retângulo: Cantos Arredondados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6476344-126E-48CD-BE4C-AE699A402BA8}"/>
            </a:ext>
          </a:extLst>
        </xdr:cNvPr>
        <xdr:cNvSpPr/>
      </xdr:nvSpPr>
      <xdr:spPr>
        <a:xfrm>
          <a:off x="2846200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CRONOGRAMA MÊS</a:t>
          </a:r>
        </a:p>
      </xdr:txBody>
    </xdr:sp>
    <xdr:clientData/>
  </xdr:twoCellAnchor>
  <xdr:twoCellAnchor editAs="absolute">
    <xdr:from>
      <xdr:col>8</xdr:col>
      <xdr:colOff>82175</xdr:colOff>
      <xdr:row>0</xdr:row>
      <xdr:rowOff>57150</xdr:rowOff>
    </xdr:from>
    <xdr:to>
      <xdr:col>10</xdr:col>
      <xdr:colOff>374975</xdr:colOff>
      <xdr:row>1</xdr:row>
      <xdr:rowOff>169500</xdr:rowOff>
    </xdr:to>
    <xdr:sp macro="" textlink="">
      <xdr:nvSpPr>
        <xdr:cNvPr id="16" name="Retângulo: Cantos Arredondados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E8628A1-7FC1-4541-8CA7-A4F78347331E}"/>
            </a:ext>
          </a:extLst>
        </xdr:cNvPr>
        <xdr:cNvSpPr/>
      </xdr:nvSpPr>
      <xdr:spPr>
        <a:xfrm>
          <a:off x="4406525" y="57150"/>
          <a:ext cx="1512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CRONOGRAMA DIÁRIO</a:t>
          </a:r>
        </a:p>
      </xdr:txBody>
    </xdr:sp>
    <xdr:clientData/>
  </xdr:twoCellAnchor>
  <xdr:twoCellAnchor editAs="absolute">
    <xdr:from>
      <xdr:col>10</xdr:col>
      <xdr:colOff>495300</xdr:colOff>
      <xdr:row>0</xdr:row>
      <xdr:rowOff>57150</xdr:rowOff>
    </xdr:from>
    <xdr:to>
      <xdr:col>14</xdr:col>
      <xdr:colOff>516075</xdr:colOff>
      <xdr:row>1</xdr:row>
      <xdr:rowOff>169500</xdr:rowOff>
    </xdr:to>
    <xdr:sp macro="" textlink="">
      <xdr:nvSpPr>
        <xdr:cNvPr id="17" name="Retângulo: Cantos Arredondados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8238E83-4FF4-4708-9DF0-BE0A0B10D0D7}"/>
            </a:ext>
          </a:extLst>
        </xdr:cNvPr>
        <xdr:cNvSpPr/>
      </xdr:nvSpPr>
      <xdr:spPr>
        <a:xfrm>
          <a:off x="6038850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9104B1-FDF0-442F-9F0C-34A2B96C6D77}" name="Tab_lançamentos" displayName="Tab_lançamentos" ref="B5:M12" totalsRowShown="0" headerRowDxfId="71" dataDxfId="70">
  <autoFilter ref="B5:M12" xr:uid="{149104B1-FDF0-442F-9F0C-34A2B96C6D77}"/>
  <tableColumns count="12">
    <tableColumn id="3" xr3:uid="{DA7D4F84-1FAB-4A97-801D-C9132B8EBFE4}" name="DATA DO REGISTRO" dataDxfId="69"/>
    <tableColumn id="1" xr3:uid="{BEACC6FB-5F50-4586-BC6B-A3BEAE562302}" name="COLABORADOR" dataDxfId="68"/>
    <tableColumn id="4" xr3:uid="{65AB6C4D-1912-4DC4-A98C-99A02348542A}" name="DATA INICIO" dataDxfId="67"/>
    <tableColumn id="8" xr3:uid="{511C02F5-AEB5-4279-9F0C-55674A9E6A42}" name="DATA FINAL" dataDxfId="66"/>
    <tableColumn id="12" xr3:uid="{A6CCE129-A122-4163-AFF9-B970748488B7}" name="QTDE DE DIAS" dataDxfId="65">
      <calculatedColumnFormula>Tab_lançamentos[[#This Row],[DATA FINAL]]-Tab_lançamentos[[#This Row],[DATA INICIO]]+1</calculatedColumnFormula>
    </tableColumn>
    <tableColumn id="2" xr3:uid="{7F53D80D-D55B-4204-B60C-0570DE35ACE3}" name="OBSERVAÇÕES" dataDxfId="64"/>
    <tableColumn id="5" xr3:uid="{2EFE971F-62E1-401D-914B-5D3B23449937}" name="MÊS INICIO" dataDxfId="63">
      <calculatedColumnFormula>IF(Tab_lançamentos[[#This Row],[DATA INICIO]]="","",UPPER(TEXT(Tab_lançamentos[[#This Row],[DATA INICIO]],"MMM")))</calculatedColumnFormula>
    </tableColumn>
    <tableColumn id="6" xr3:uid="{DD5BAE4D-D2CD-4158-A6F2-169E62135F3C}" name="ANO INICIO" dataDxfId="62">
      <calculatedColumnFormula>IF(Tab_lançamentos[[#This Row],[DATA INICIO]]="","",YEAR(Tab_lançamentos[[#This Row],[DATA INICIO]]))</calculatedColumnFormula>
    </tableColumn>
    <tableColumn id="7" xr3:uid="{62E83272-4767-4744-BCE5-9D8360A4FC28}" name="MÊS FINAL" dataDxfId="61">
      <calculatedColumnFormula>IF(Tab_lançamentos[[#This Row],[DATA FINAL]]="","",UPPER(TEXT(Tab_lançamentos[[#This Row],[DATA FINAL]],"MMM")))</calculatedColumnFormula>
    </tableColumn>
    <tableColumn id="9" xr3:uid="{E31C1315-D61C-4995-B12F-E5FD7319240D}" name="ANO FINAL" dataDxfId="60">
      <calculatedColumnFormula>IF(Tab_lançamentos[[#This Row],[DATA FINAL]]="","",YEAR(Tab_lançamentos[[#This Row],[DATA FINAL]]))</calculatedColumnFormula>
    </tableColumn>
    <tableColumn id="10" xr3:uid="{5115CDD5-F1EE-4A8E-8223-CBA2EE11BCB7}" name="AUX INICIO" dataDxfId="59">
      <calculatedColumnFormula>CONCATENATE(Tab_lançamentos[[#This Row],[ANO INICIO]],Tab_lançamentos[[#This Row],[MÊS INICIO]])</calculatedColumnFormula>
    </tableColumn>
    <tableColumn id="11" xr3:uid="{88030108-A06A-4852-9796-DC0CE9F70C39}" name="AUX FINAL" dataDxfId="58">
      <calculatedColumnFormula>CONCATENATE(Tab_lançamentos[[#This Row],[ANO FINAL]],Tab_lançamentos[[#This Row],[MÊS FINAL]])</calculatedColumnFormula>
    </tableColumn>
  </tableColumns>
  <tableStyleInfo name="TableStyleLight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232B54-C259-48CE-B690-9007B0CF7D2D}" name="Tab_cronogramaMes" displayName="Tab_cronogramaMes" ref="B8:N15" totalsRowShown="0" headerRowDxfId="57" dataDxfId="56">
  <autoFilter ref="B8:N15" xr:uid="{EF2D6B67-487D-412A-9983-AC86073AD49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71D5099-1CF5-4919-B259-32BA878417B0}" name="COLABORADOR" dataDxfId="55"/>
    <tableColumn id="2" xr3:uid="{2E4269FA-329D-4893-B0DC-FD7301ECA087}" name="JAN" dataDxfId="54">
      <calculatedColumnFormula>IF(OR(VLOOKUP(Tab_cronogramaMes[[#This Row],[COLABORADOR]],Tab_lançamentos[[COLABORADOR]:[AUX FINAL]],9,FALSE)=C$7,VLOOKUP(Tab_cronogramaMes[[#This Row],[COLABORADOR]],Tab_lançamentos[[COLABORADOR]:[AUX FINAL]],10,FALSE)=C$7),1,0)</calculatedColumnFormula>
    </tableColumn>
    <tableColumn id="3" xr3:uid="{5E239355-3831-4E54-9DE8-D722DC79670C}" name="FEV" dataDxfId="53">
      <calculatedColumnFormula>IF(OR(VLOOKUP(Tab_cronogramaMes[[#This Row],[COLABORADOR]],Tab_lançamentos[[COLABORADOR]:[AUX FINAL]],9,FALSE)=D$7,VLOOKUP(Tab_cronogramaMes[[#This Row],[COLABORADOR]],Tab_lançamentos[[COLABORADOR]:[AUX FINAL]],10,FALSE)=D$7),1,0)</calculatedColumnFormula>
    </tableColumn>
    <tableColumn id="4" xr3:uid="{E6DC71B5-FCB7-4FAB-8921-739593268BD0}" name="MAR" dataDxfId="52">
      <calculatedColumnFormula>IF(OR(VLOOKUP(Tab_cronogramaMes[[#This Row],[COLABORADOR]],Tab_lançamentos[[COLABORADOR]:[AUX FINAL]],9,FALSE)=E$7,VLOOKUP(Tab_cronogramaMes[[#This Row],[COLABORADOR]],Tab_lançamentos[[COLABORADOR]:[AUX FINAL]],10,FALSE)=E$7),1,0)</calculatedColumnFormula>
    </tableColumn>
    <tableColumn id="5" xr3:uid="{8FB3E123-EBAC-4B77-915B-50B4B85BE7EE}" name="ABR" dataDxfId="51">
      <calculatedColumnFormula>IF(OR(VLOOKUP(Tab_cronogramaMes[[#This Row],[COLABORADOR]],Tab_lançamentos[[COLABORADOR]:[AUX FINAL]],9,FALSE)=F$7,VLOOKUP(Tab_cronogramaMes[[#This Row],[COLABORADOR]],Tab_lançamentos[[COLABORADOR]:[AUX FINAL]],10,FALSE)=F$7),1,0)</calculatedColumnFormula>
    </tableColumn>
    <tableColumn id="6" xr3:uid="{19EC27FB-032C-494D-BE1C-A03D73F204E7}" name="MAI" dataDxfId="50">
      <calculatedColumnFormula>IF(OR(VLOOKUP(Tab_cronogramaMes[[#This Row],[COLABORADOR]],Tab_lançamentos[[COLABORADOR]:[AUX FINAL]],9,FALSE)=G$7,VLOOKUP(Tab_cronogramaMes[[#This Row],[COLABORADOR]],Tab_lançamentos[[COLABORADOR]:[AUX FINAL]],10,FALSE)=G$7),1,0)</calculatedColumnFormula>
    </tableColumn>
    <tableColumn id="7" xr3:uid="{557335F0-352D-4630-B13B-0BAD6FAE8A13}" name="JUN" dataDxfId="49">
      <calculatedColumnFormula>IF(OR(VLOOKUP(Tab_cronogramaMes[[#This Row],[COLABORADOR]],Tab_lançamentos[[COLABORADOR]:[AUX FINAL]],9,FALSE)=H$7,VLOOKUP(Tab_cronogramaMes[[#This Row],[COLABORADOR]],Tab_lançamentos[[COLABORADOR]:[AUX FINAL]],10,FALSE)=H$7),1,0)</calculatedColumnFormula>
    </tableColumn>
    <tableColumn id="8" xr3:uid="{1B9991AF-F84F-40E4-929F-D7DA8AFE3038}" name="JUL" dataDxfId="48">
      <calculatedColumnFormula>IF(OR(VLOOKUP(Tab_cronogramaMes[[#This Row],[COLABORADOR]],Tab_lançamentos[[COLABORADOR]:[AUX FINAL]],9,FALSE)=I$7,VLOOKUP(Tab_cronogramaMes[[#This Row],[COLABORADOR]],Tab_lançamentos[[COLABORADOR]:[AUX FINAL]],10,FALSE)=I$7),1,0)</calculatedColumnFormula>
    </tableColumn>
    <tableColumn id="9" xr3:uid="{465E2C47-6450-4DD4-A9A1-88EF48DA3F36}" name="AGO" dataDxfId="47">
      <calculatedColumnFormula>IF(OR(VLOOKUP(Tab_cronogramaMes[[#This Row],[COLABORADOR]],Tab_lançamentos[[COLABORADOR]:[AUX FINAL]],9,FALSE)=J$7,VLOOKUP(Tab_cronogramaMes[[#This Row],[COLABORADOR]],Tab_lançamentos[[COLABORADOR]:[AUX FINAL]],10,FALSE)=J$7),1,0)</calculatedColumnFormula>
    </tableColumn>
    <tableColumn id="10" xr3:uid="{BF41BE1B-9B22-48DC-BAEB-1F0299A43D51}" name="SET" dataDxfId="46">
      <calculatedColumnFormula>IF(OR(VLOOKUP(Tab_cronogramaMes[[#This Row],[COLABORADOR]],Tab_lançamentos[[COLABORADOR]:[AUX FINAL]],9,FALSE)=K$7,VLOOKUP(Tab_cronogramaMes[[#This Row],[COLABORADOR]],Tab_lançamentos[[COLABORADOR]:[AUX FINAL]],10,FALSE)=K$7),1,0)</calculatedColumnFormula>
    </tableColumn>
    <tableColumn id="11" xr3:uid="{7BA4D76B-F81C-4F20-98E8-1BB89E718901}" name="OUT" dataDxfId="45">
      <calculatedColumnFormula>IF(OR(VLOOKUP(Tab_cronogramaMes[[#This Row],[COLABORADOR]],Tab_lançamentos[[COLABORADOR]:[AUX FINAL]],9,FALSE)=L$7,VLOOKUP(Tab_cronogramaMes[[#This Row],[COLABORADOR]],Tab_lançamentos[[COLABORADOR]:[AUX FINAL]],10,FALSE)=L$7),1,0)</calculatedColumnFormula>
    </tableColumn>
    <tableColumn id="12" xr3:uid="{477AA8C7-DA58-4DA2-9301-B383DEA15847}" name="NOV" dataDxfId="44">
      <calculatedColumnFormula>IF(OR(VLOOKUP(Tab_cronogramaMes[[#This Row],[COLABORADOR]],Tab_lançamentos[[COLABORADOR]:[AUX FINAL]],9,FALSE)=M$7,VLOOKUP(Tab_cronogramaMes[[#This Row],[COLABORADOR]],Tab_lançamentos[[COLABORADOR]:[AUX FINAL]],10,FALSE)=M$7),1,0)</calculatedColumnFormula>
    </tableColumn>
    <tableColumn id="13" xr3:uid="{3748FA44-6663-4C0F-8B8F-CD8A71E8D726}" name="DEZ" dataDxfId="43">
      <calculatedColumnFormula>IF(OR(VLOOKUP(Tab_cronogramaMes[[#This Row],[COLABORADOR]],Tab_lançamentos[[COLABORADOR]:[AUX FINAL]],9,FALSE)=N$7,VLOOKUP(Tab_cronogramaMes[[#This Row],[COLABORADOR]],Tab_lançamentos[[COLABORADOR]:[AUX FINAL]],10,FALSE)=N$7),1,0)</calculatedColumnFormula>
    </tableColumn>
  </tableColumns>
  <tableStyleInfo name="TableStyleLight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2D6B67-487D-412A-9983-AC86073AD498}" name="Tab_cronogramaDiario" displayName="Tab_cronogramaDiario" ref="B8:AG15" totalsRowShown="0" headerRowDxfId="42" dataDxfId="41" tableBorderDxfId="40">
  <autoFilter ref="B8:AG15" xr:uid="{EF2D6B67-487D-412A-9983-AC86073AD49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9D92C3C9-69C1-4A33-BED8-ABD1EB944288}" name="Coluna1" dataDxfId="39"/>
    <tableColumn id="2" xr3:uid="{FFFF4133-C7CA-47AD-8E64-339972D8FD23}" name="Coluna2" dataDxfId="38">
      <calculatedColumnFormula>COUNTIFS(Tab_lançamentos[DATA INICIO],"&lt;="&amp;'CRONOGRAMA (DIARIO)'!C$7,Tab_lançamentos[DATA FINAL],"&gt;="&amp;'CRONOGRAMA (DIARIO)'!C$7,Tab_lançamentos[COLABORADOR],'CRONOGRAMA (DIARIO)'!$B9)</calculatedColumnFormula>
    </tableColumn>
    <tableColumn id="3" xr3:uid="{00E878E4-3315-4F6B-8EEC-CE2A21BAF55D}" name="Coluna3" dataDxfId="37">
      <calculatedColumnFormula>COUNTIFS(Tab_lançamentos[DATA INICIO],"&lt;="&amp;'CRONOGRAMA (DIARIO)'!D$7,Tab_lançamentos[DATA FINAL],"&gt;="&amp;'CRONOGRAMA (DIARIO)'!D$7,Tab_lançamentos[COLABORADOR],'CRONOGRAMA (DIARIO)'!$B9)</calculatedColumnFormula>
    </tableColumn>
    <tableColumn id="4" xr3:uid="{CCC5A6D3-4447-4924-9A16-84325E9D22AA}" name="Coluna4" dataDxfId="36">
      <calculatedColumnFormula>COUNTIFS(Tab_lançamentos[DATA INICIO],"&lt;="&amp;'CRONOGRAMA (DIARIO)'!E$7,Tab_lançamentos[DATA FINAL],"&gt;="&amp;'CRONOGRAMA (DIARIO)'!E$7,Tab_lançamentos[COLABORADOR],'CRONOGRAMA (DIARIO)'!$B9)</calculatedColumnFormula>
    </tableColumn>
    <tableColumn id="5" xr3:uid="{ED38A3A7-978C-46AD-A44D-30E249A6666E}" name="Coluna5" dataDxfId="35">
      <calculatedColumnFormula>COUNTIFS(Tab_lançamentos[DATA INICIO],"&lt;="&amp;'CRONOGRAMA (DIARIO)'!F$7,Tab_lançamentos[DATA FINAL],"&gt;="&amp;'CRONOGRAMA (DIARIO)'!F$7,Tab_lançamentos[COLABORADOR],'CRONOGRAMA (DIARIO)'!$B9)</calculatedColumnFormula>
    </tableColumn>
    <tableColumn id="6" xr3:uid="{9D04528A-01B8-4C28-B375-95FA60228B06}" name="Coluna6" dataDxfId="34">
      <calculatedColumnFormula>COUNTIFS(Tab_lançamentos[DATA INICIO],"&lt;="&amp;'CRONOGRAMA (DIARIO)'!G$7,Tab_lançamentos[DATA FINAL],"&gt;="&amp;'CRONOGRAMA (DIARIO)'!G$7,Tab_lançamentos[COLABORADOR],'CRONOGRAMA (DIARIO)'!$B9)</calculatedColumnFormula>
    </tableColumn>
    <tableColumn id="7" xr3:uid="{C8B5D1FB-F2EB-48F3-B918-425B6CADFCF1}" name="Coluna7" dataDxfId="33">
      <calculatedColumnFormula>COUNTIFS(Tab_lançamentos[DATA INICIO],"&lt;="&amp;'CRONOGRAMA (DIARIO)'!H$7,Tab_lançamentos[DATA FINAL],"&gt;="&amp;'CRONOGRAMA (DIARIO)'!H$7,Tab_lançamentos[COLABORADOR],'CRONOGRAMA (DIARIO)'!$B9)</calculatedColumnFormula>
    </tableColumn>
    <tableColumn id="8" xr3:uid="{4C59B23A-DD4D-4609-923A-24C1120A654C}" name="Coluna8" dataDxfId="32">
      <calculatedColumnFormula>COUNTIFS(Tab_lançamentos[DATA INICIO],"&lt;="&amp;'CRONOGRAMA (DIARIO)'!I$7,Tab_lançamentos[DATA FINAL],"&gt;="&amp;'CRONOGRAMA (DIARIO)'!I$7,Tab_lançamentos[COLABORADOR],'CRONOGRAMA (DIARIO)'!$B9)</calculatedColumnFormula>
    </tableColumn>
    <tableColumn id="9" xr3:uid="{99A9DFE3-2986-4D25-A63E-E47DA3052417}" name="Coluna9" dataDxfId="31">
      <calculatedColumnFormula>COUNTIFS(Tab_lançamentos[DATA INICIO],"&lt;="&amp;'CRONOGRAMA (DIARIO)'!J$7,Tab_lançamentos[DATA FINAL],"&gt;="&amp;'CRONOGRAMA (DIARIO)'!J$7,Tab_lançamentos[COLABORADOR],'CRONOGRAMA (DIARIO)'!$B9)</calculatedColumnFormula>
    </tableColumn>
    <tableColumn id="10" xr3:uid="{A03A1C7C-7EF6-48E4-BDAE-03C033C99F23}" name="Coluna10" dataDxfId="30">
      <calculatedColumnFormula>COUNTIFS(Tab_lançamentos[DATA INICIO],"&lt;="&amp;'CRONOGRAMA (DIARIO)'!K$7,Tab_lançamentos[DATA FINAL],"&gt;="&amp;'CRONOGRAMA (DIARIO)'!K$7,Tab_lançamentos[COLABORADOR],'CRONOGRAMA (DIARIO)'!$B9)</calculatedColumnFormula>
    </tableColumn>
    <tableColumn id="11" xr3:uid="{CEB45EAA-08C2-46DA-9340-058C3E9DC4E5}" name="Coluna11" dataDxfId="29">
      <calculatedColumnFormula>COUNTIFS(Tab_lançamentos[DATA INICIO],"&lt;="&amp;'CRONOGRAMA (DIARIO)'!L$7,Tab_lançamentos[DATA FINAL],"&gt;="&amp;'CRONOGRAMA (DIARIO)'!L$7,Tab_lançamentos[COLABORADOR],'CRONOGRAMA (DIARIO)'!$B9)</calculatedColumnFormula>
    </tableColumn>
    <tableColumn id="12" xr3:uid="{6C1A37CD-B1C8-4E79-A4F2-9329F211B8AC}" name="Coluna12" dataDxfId="28">
      <calculatedColumnFormula>COUNTIFS(Tab_lançamentos[DATA INICIO],"&lt;="&amp;'CRONOGRAMA (DIARIO)'!M$7,Tab_lançamentos[DATA FINAL],"&gt;="&amp;'CRONOGRAMA (DIARIO)'!M$7,Tab_lançamentos[COLABORADOR],'CRONOGRAMA (DIARIO)'!$B9)</calculatedColumnFormula>
    </tableColumn>
    <tableColumn id="13" xr3:uid="{CF9B85F5-FC25-4DC1-8794-70093E99EBE6}" name="Coluna13" dataDxfId="27">
      <calculatedColumnFormula>COUNTIFS(Tab_lançamentos[DATA INICIO],"&lt;="&amp;'CRONOGRAMA (DIARIO)'!N$7,Tab_lançamentos[DATA FINAL],"&gt;="&amp;'CRONOGRAMA (DIARIO)'!N$7,Tab_lançamentos[COLABORADOR],'CRONOGRAMA (DIARIO)'!$B9)</calculatedColumnFormula>
    </tableColumn>
    <tableColumn id="14" xr3:uid="{2524E8E3-1FF7-45CF-A24A-C37087129A9C}" name="Coluna14" dataDxfId="26">
      <calculatedColumnFormula>COUNTIFS(Tab_lançamentos[DATA INICIO],"&lt;="&amp;'CRONOGRAMA (DIARIO)'!O$7,Tab_lançamentos[DATA FINAL],"&gt;="&amp;'CRONOGRAMA (DIARIO)'!O$7,Tab_lançamentos[COLABORADOR],'CRONOGRAMA (DIARIO)'!$B9)</calculatedColumnFormula>
    </tableColumn>
    <tableColumn id="15" xr3:uid="{C845F75C-7C69-4450-A438-4E76E3F1558D}" name="Coluna15" dataDxfId="25">
      <calculatedColumnFormula>COUNTIFS(Tab_lançamentos[DATA INICIO],"&lt;="&amp;'CRONOGRAMA (DIARIO)'!P$7,Tab_lançamentos[DATA FINAL],"&gt;="&amp;'CRONOGRAMA (DIARIO)'!P$7,Tab_lançamentos[COLABORADOR],'CRONOGRAMA (DIARIO)'!$B9)</calculatedColumnFormula>
    </tableColumn>
    <tableColumn id="16" xr3:uid="{E15901DB-E21B-4494-9EC5-BAA730506063}" name="Coluna16" dataDxfId="24">
      <calculatedColumnFormula>COUNTIFS(Tab_lançamentos[DATA INICIO],"&lt;="&amp;'CRONOGRAMA (DIARIO)'!Q$7,Tab_lançamentos[DATA FINAL],"&gt;="&amp;'CRONOGRAMA (DIARIO)'!Q$7,Tab_lançamentos[COLABORADOR],'CRONOGRAMA (DIARIO)'!$B9)</calculatedColumnFormula>
    </tableColumn>
    <tableColumn id="17" xr3:uid="{A376607A-F905-40B0-B92F-BBEEB9B6D973}" name="Coluna17" dataDxfId="23">
      <calculatedColumnFormula>COUNTIFS(Tab_lançamentos[DATA INICIO],"&lt;="&amp;'CRONOGRAMA (DIARIO)'!R$7,Tab_lançamentos[DATA FINAL],"&gt;="&amp;'CRONOGRAMA (DIARIO)'!R$7,Tab_lançamentos[COLABORADOR],'CRONOGRAMA (DIARIO)'!$B9)</calculatedColumnFormula>
    </tableColumn>
    <tableColumn id="18" xr3:uid="{82A85AFB-67CF-4B2A-A03D-D49AE8FB620D}" name="Coluna18" dataDxfId="22">
      <calculatedColumnFormula>COUNTIFS(Tab_lançamentos[DATA INICIO],"&lt;="&amp;'CRONOGRAMA (DIARIO)'!S$7,Tab_lançamentos[DATA FINAL],"&gt;="&amp;'CRONOGRAMA (DIARIO)'!S$7,Tab_lançamentos[COLABORADOR],'CRONOGRAMA (DIARIO)'!$B9)</calculatedColumnFormula>
    </tableColumn>
    <tableColumn id="19" xr3:uid="{B5EA1A85-B7F4-4DD0-88B2-1D20208C5C28}" name="Coluna19" dataDxfId="21">
      <calculatedColumnFormula>COUNTIFS(Tab_lançamentos[DATA INICIO],"&lt;="&amp;'CRONOGRAMA (DIARIO)'!T$7,Tab_lançamentos[DATA FINAL],"&gt;="&amp;'CRONOGRAMA (DIARIO)'!T$7,Tab_lançamentos[COLABORADOR],'CRONOGRAMA (DIARIO)'!$B9)</calculatedColumnFormula>
    </tableColumn>
    <tableColumn id="20" xr3:uid="{A23B99D2-15B9-45E2-88D7-3EA38CD13166}" name="Coluna20" dataDxfId="20">
      <calculatedColumnFormula>COUNTIFS(Tab_lançamentos[DATA INICIO],"&lt;="&amp;'CRONOGRAMA (DIARIO)'!U$7,Tab_lançamentos[DATA FINAL],"&gt;="&amp;'CRONOGRAMA (DIARIO)'!U$7,Tab_lançamentos[COLABORADOR],'CRONOGRAMA (DIARIO)'!$B9)</calculatedColumnFormula>
    </tableColumn>
    <tableColumn id="21" xr3:uid="{88CD5D8E-B447-4E38-B417-13614864D02F}" name="Coluna21" dataDxfId="19">
      <calculatedColumnFormula>COUNTIFS(Tab_lançamentos[DATA INICIO],"&lt;="&amp;'CRONOGRAMA (DIARIO)'!V$7,Tab_lançamentos[DATA FINAL],"&gt;="&amp;'CRONOGRAMA (DIARIO)'!V$7,Tab_lançamentos[COLABORADOR],'CRONOGRAMA (DIARIO)'!$B9)</calculatedColumnFormula>
    </tableColumn>
    <tableColumn id="22" xr3:uid="{6EB04F38-D948-468F-84EF-96A36B2C36C0}" name="Coluna22" dataDxfId="18">
      <calculatedColumnFormula>COUNTIFS(Tab_lançamentos[DATA INICIO],"&lt;="&amp;'CRONOGRAMA (DIARIO)'!W$7,Tab_lançamentos[DATA FINAL],"&gt;="&amp;'CRONOGRAMA (DIARIO)'!W$7,Tab_lançamentos[COLABORADOR],'CRONOGRAMA (DIARIO)'!$B9)</calculatedColumnFormula>
    </tableColumn>
    <tableColumn id="23" xr3:uid="{F8F676B7-B4EA-46F7-92B4-702B4FE9675F}" name="Coluna23" dataDxfId="17">
      <calculatedColumnFormula>COUNTIFS(Tab_lançamentos[DATA INICIO],"&lt;="&amp;'CRONOGRAMA (DIARIO)'!X$7,Tab_lançamentos[DATA FINAL],"&gt;="&amp;'CRONOGRAMA (DIARIO)'!X$7,Tab_lançamentos[COLABORADOR],'CRONOGRAMA (DIARIO)'!$B9)</calculatedColumnFormula>
    </tableColumn>
    <tableColumn id="24" xr3:uid="{BD7C5172-29C1-4A54-805C-4811BDCD21FE}" name="Coluna24" dataDxfId="16">
      <calculatedColumnFormula>COUNTIFS(Tab_lançamentos[DATA INICIO],"&lt;="&amp;'CRONOGRAMA (DIARIO)'!Y$7,Tab_lançamentos[DATA FINAL],"&gt;="&amp;'CRONOGRAMA (DIARIO)'!Y$7,Tab_lançamentos[COLABORADOR],'CRONOGRAMA (DIARIO)'!$B9)</calculatedColumnFormula>
    </tableColumn>
    <tableColumn id="25" xr3:uid="{CABF90EE-104B-4863-B3D8-C8F3922E182E}" name="Coluna25" dataDxfId="15">
      <calculatedColumnFormula>COUNTIFS(Tab_lançamentos[DATA INICIO],"&lt;="&amp;'CRONOGRAMA (DIARIO)'!Z$7,Tab_lançamentos[DATA FINAL],"&gt;="&amp;'CRONOGRAMA (DIARIO)'!Z$7,Tab_lançamentos[COLABORADOR],'CRONOGRAMA (DIARIO)'!$B9)</calculatedColumnFormula>
    </tableColumn>
    <tableColumn id="26" xr3:uid="{DB3D684E-FD9E-4C24-BF57-D21879F73729}" name="Coluna26" dataDxfId="14">
      <calculatedColumnFormula>COUNTIFS(Tab_lançamentos[DATA INICIO],"&lt;="&amp;'CRONOGRAMA (DIARIO)'!AA$7,Tab_lançamentos[DATA FINAL],"&gt;="&amp;'CRONOGRAMA (DIARIO)'!AA$7,Tab_lançamentos[COLABORADOR],'CRONOGRAMA (DIARIO)'!$B9)</calculatedColumnFormula>
    </tableColumn>
    <tableColumn id="27" xr3:uid="{7296EF6F-A27F-4AFB-8ED0-4BCFF492C2B3}" name="Coluna27" dataDxfId="13">
      <calculatedColumnFormula>COUNTIFS(Tab_lançamentos[DATA INICIO],"&lt;="&amp;'CRONOGRAMA (DIARIO)'!AB$7,Tab_lançamentos[DATA FINAL],"&gt;="&amp;'CRONOGRAMA (DIARIO)'!AB$7,Tab_lançamentos[COLABORADOR],'CRONOGRAMA (DIARIO)'!$B9)</calculatedColumnFormula>
    </tableColumn>
    <tableColumn id="28" xr3:uid="{504F85E6-4D6B-4E0B-9DCC-8049363655EB}" name="Coluna28" dataDxfId="12">
      <calculatedColumnFormula>COUNTIFS(Tab_lançamentos[DATA INICIO],"&lt;="&amp;'CRONOGRAMA (DIARIO)'!AC$7,Tab_lançamentos[DATA FINAL],"&gt;="&amp;'CRONOGRAMA (DIARIO)'!AC$7,Tab_lançamentos[COLABORADOR],'CRONOGRAMA (DIARIO)'!$B9)</calculatedColumnFormula>
    </tableColumn>
    <tableColumn id="29" xr3:uid="{5D6CC6B3-FCE0-4694-B1EA-F05209EFC1C9}" name="Coluna29" dataDxfId="11">
      <calculatedColumnFormula>COUNTIFS(Tab_lançamentos[DATA INICIO],"&lt;="&amp;'CRONOGRAMA (DIARIO)'!AD$7,Tab_lançamentos[DATA FINAL],"&gt;="&amp;'CRONOGRAMA (DIARIO)'!AD$7,Tab_lançamentos[COLABORADOR],'CRONOGRAMA (DIARIO)'!$B9)</calculatedColumnFormula>
    </tableColumn>
    <tableColumn id="30" xr3:uid="{31EFE73B-FEE6-47F9-8363-DD03A1BABFE4}" name="Coluna30" dataDxfId="10">
      <calculatedColumnFormula>COUNTIFS(Tab_lançamentos[DATA INICIO],"&lt;="&amp;'CRONOGRAMA (DIARIO)'!AE$7,Tab_lançamentos[DATA FINAL],"&gt;="&amp;'CRONOGRAMA (DIARIO)'!AE$7,Tab_lançamentos[COLABORADOR],'CRONOGRAMA (DIARIO)'!$B9)</calculatedColumnFormula>
    </tableColumn>
    <tableColumn id="31" xr3:uid="{BEBD7207-CB71-4803-97AF-113791101A9F}" name="Coluna31" dataDxfId="9">
      <calculatedColumnFormula>COUNTIFS(Tab_lançamentos[DATA INICIO],"&lt;="&amp;'CRONOGRAMA (DIARIO)'!AF$7,Tab_lançamentos[DATA FINAL],"&gt;="&amp;'CRONOGRAMA (DIARIO)'!AF$7,Tab_lançamentos[COLABORADOR],'CRONOGRAMA (DIARIO)'!$B9)</calculatedColumnFormula>
    </tableColumn>
    <tableColumn id="32" xr3:uid="{6B37183F-15F8-4271-B564-A2BF962A734A}" name="Coluna32" dataDxfId="8">
      <calculatedColumnFormula>COUNTIFS(Tab_lançamentos[DATA INICIO],"&lt;="&amp;'CRONOGRAMA (DIARIO)'!AG$7,Tab_lançamentos[DATA FINAL],"&gt;="&amp;'CRONOGRAMA (DIARIO)'!AG$7,Tab_lançamentos[COLABORADOR],'CRONOGRAMA (DIARIO)'!$B9)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M1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12.33203125" defaultRowHeight="15" customHeight="1" x14ac:dyDescent="0.25"/>
  <cols>
    <col min="1" max="1" width="1" style="24" customWidth="1"/>
    <col min="2" max="2" width="16.83203125" customWidth="1"/>
    <col min="3" max="3" width="36.83203125" customWidth="1"/>
    <col min="4" max="6" width="19" customWidth="1"/>
    <col min="7" max="7" width="60.5" customWidth="1"/>
    <col min="8" max="8" width="16.5" hidden="1" customWidth="1"/>
    <col min="9" max="9" width="17" hidden="1" customWidth="1"/>
    <col min="10" max="10" width="16.1640625" hidden="1" customWidth="1"/>
    <col min="11" max="11" width="16.6640625" hidden="1" customWidth="1"/>
    <col min="12" max="12" width="16.5" hidden="1" customWidth="1"/>
    <col min="13" max="13" width="16.1640625" hidden="1" customWidth="1"/>
  </cols>
  <sheetData>
    <row r="1" spans="1:13" s="35" customFormat="1" ht="20.100000000000001" customHeight="1" x14ac:dyDescent="0.2">
      <c r="C1" s="36"/>
    </row>
    <row r="2" spans="1:13" s="35" customFormat="1" ht="20.100000000000001" customHeight="1" x14ac:dyDescent="0.2"/>
    <row r="3" spans="1:13" s="37" customFormat="1" ht="22.5" customHeight="1" thickBot="1" x14ac:dyDescent="0.25">
      <c r="B3" s="31" t="s">
        <v>97</v>
      </c>
    </row>
    <row r="4" spans="1:13" ht="8.1" customHeight="1" thickTop="1" x14ac:dyDescent="0.2">
      <c r="A4"/>
    </row>
    <row r="5" spans="1:13" s="24" customFormat="1" ht="30" customHeight="1" x14ac:dyDescent="0.25">
      <c r="B5" s="38" t="s">
        <v>72</v>
      </c>
      <c r="C5" s="39" t="s">
        <v>76</v>
      </c>
      <c r="D5" s="39" t="s">
        <v>73</v>
      </c>
      <c r="E5" s="39" t="s">
        <v>67</v>
      </c>
      <c r="F5" s="40" t="s">
        <v>95</v>
      </c>
      <c r="G5" s="39" t="s">
        <v>34</v>
      </c>
      <c r="H5" s="40" t="s">
        <v>77</v>
      </c>
      <c r="I5" s="40" t="s">
        <v>78</v>
      </c>
      <c r="J5" s="40" t="s">
        <v>79</v>
      </c>
      <c r="K5" s="40" t="s">
        <v>80</v>
      </c>
      <c r="L5" s="40" t="s">
        <v>81</v>
      </c>
      <c r="M5" s="40" t="s">
        <v>82</v>
      </c>
    </row>
    <row r="6" spans="1:13" s="24" customFormat="1" ht="15" customHeight="1" x14ac:dyDescent="0.25">
      <c r="B6" s="25">
        <v>45662</v>
      </c>
      <c r="C6" s="26" t="s">
        <v>30</v>
      </c>
      <c r="D6" s="25">
        <v>45672</v>
      </c>
      <c r="E6" s="25">
        <v>45686</v>
      </c>
      <c r="F6" s="27">
        <f>Tab_lançamentos[[#This Row],[DATA FINAL]]-Tab_lançamentos[[#This Row],[DATA INICIO]]+1</f>
        <v>15</v>
      </c>
      <c r="G6" s="26"/>
      <c r="H6" s="27" t="str">
        <f>IF(Tab_lançamentos[[#This Row],[DATA INICIO]]="","",UPPER(TEXT(Tab_lançamentos[[#This Row],[DATA INICIO]],"MMM")))</f>
        <v>JAN</v>
      </c>
      <c r="I6" s="27">
        <f>IF(Tab_lançamentos[[#This Row],[DATA INICIO]]="","",YEAR(Tab_lançamentos[[#This Row],[DATA INICIO]]))</f>
        <v>2025</v>
      </c>
      <c r="J6" s="27" t="str">
        <f>IF(Tab_lançamentos[[#This Row],[DATA FINAL]]="","",UPPER(TEXT(Tab_lançamentos[[#This Row],[DATA FINAL]],"MMM")))</f>
        <v>JAN</v>
      </c>
      <c r="K6" s="27">
        <f>IF(Tab_lançamentos[[#This Row],[DATA FINAL]]="","",YEAR(Tab_lançamentos[[#This Row],[DATA FINAL]]))</f>
        <v>2025</v>
      </c>
      <c r="L6" s="27" t="str">
        <f>CONCATENATE(Tab_lançamentos[[#This Row],[ANO INICIO]],Tab_lançamentos[[#This Row],[MÊS INICIO]])</f>
        <v>2025JAN</v>
      </c>
      <c r="M6" s="27" t="str">
        <f>CONCATENATE(Tab_lançamentos[[#This Row],[ANO FINAL]],Tab_lançamentos[[#This Row],[MÊS FINAL]])</f>
        <v>2025JAN</v>
      </c>
    </row>
    <row r="7" spans="1:13" s="24" customFormat="1" ht="15" customHeight="1" x14ac:dyDescent="0.25">
      <c r="B7" s="25">
        <v>45662</v>
      </c>
      <c r="C7" s="26" t="s">
        <v>31</v>
      </c>
      <c r="D7" s="25">
        <v>45712</v>
      </c>
      <c r="E7" s="25">
        <v>45721</v>
      </c>
      <c r="F7" s="27">
        <f>Tab_lançamentos[[#This Row],[DATA FINAL]]-Tab_lançamentos[[#This Row],[DATA INICIO]]+1</f>
        <v>10</v>
      </c>
      <c r="G7" s="26"/>
      <c r="H7" s="27" t="str">
        <f>IF(Tab_lançamentos[[#This Row],[DATA INICIO]]="","",UPPER(TEXT(Tab_lançamentos[[#This Row],[DATA INICIO]],"MMM")))</f>
        <v>FEV</v>
      </c>
      <c r="I7" s="27">
        <f>IF(Tab_lançamentos[[#This Row],[DATA INICIO]]="","",YEAR(Tab_lançamentos[[#This Row],[DATA INICIO]]))</f>
        <v>2025</v>
      </c>
      <c r="J7" s="27" t="str">
        <f>IF(Tab_lançamentos[[#This Row],[DATA FINAL]]="","",UPPER(TEXT(Tab_lançamentos[[#This Row],[DATA FINAL]],"MMM")))</f>
        <v>MAR</v>
      </c>
      <c r="K7" s="27">
        <f>IF(Tab_lançamentos[[#This Row],[DATA FINAL]]="","",YEAR(Tab_lançamentos[[#This Row],[DATA FINAL]]))</f>
        <v>2025</v>
      </c>
      <c r="L7" s="27" t="str">
        <f>CONCATENATE(Tab_lançamentos[[#This Row],[ANO INICIO]],Tab_lançamentos[[#This Row],[MÊS INICIO]])</f>
        <v>2025FEV</v>
      </c>
      <c r="M7" s="27" t="str">
        <f>CONCATENATE(Tab_lançamentos[[#This Row],[ANO FINAL]],Tab_lançamentos[[#This Row],[MÊS FINAL]])</f>
        <v>2025MAR</v>
      </c>
    </row>
    <row r="8" spans="1:13" s="24" customFormat="1" ht="15" customHeight="1" x14ac:dyDescent="0.25">
      <c r="B8" s="25">
        <v>45662</v>
      </c>
      <c r="C8" s="26" t="s">
        <v>32</v>
      </c>
      <c r="D8" s="25">
        <v>45741</v>
      </c>
      <c r="E8" s="25">
        <v>45755</v>
      </c>
      <c r="F8" s="27">
        <f>Tab_lançamentos[[#This Row],[DATA FINAL]]-Tab_lançamentos[[#This Row],[DATA INICIO]]+1</f>
        <v>15</v>
      </c>
      <c r="G8" s="26"/>
      <c r="H8" s="27" t="str">
        <f>IF(Tab_lançamentos[[#This Row],[DATA INICIO]]="","",UPPER(TEXT(Tab_lançamentos[[#This Row],[DATA INICIO]],"MMM")))</f>
        <v>MAR</v>
      </c>
      <c r="I8" s="27">
        <f>IF(Tab_lançamentos[[#This Row],[DATA INICIO]]="","",YEAR(Tab_lançamentos[[#This Row],[DATA INICIO]]))</f>
        <v>2025</v>
      </c>
      <c r="J8" s="27" t="str">
        <f>IF(Tab_lançamentos[[#This Row],[DATA FINAL]]="","",UPPER(TEXT(Tab_lançamentos[[#This Row],[DATA FINAL]],"MMM")))</f>
        <v>ABR</v>
      </c>
      <c r="K8" s="27">
        <f>IF(Tab_lançamentos[[#This Row],[DATA FINAL]]="","",YEAR(Tab_lançamentos[[#This Row],[DATA FINAL]]))</f>
        <v>2025</v>
      </c>
      <c r="L8" s="27" t="str">
        <f>CONCATENATE(Tab_lançamentos[[#This Row],[ANO INICIO]],Tab_lançamentos[[#This Row],[MÊS INICIO]])</f>
        <v>2025MAR</v>
      </c>
      <c r="M8" s="27" t="str">
        <f>CONCATENATE(Tab_lançamentos[[#This Row],[ANO FINAL]],Tab_lançamentos[[#This Row],[MÊS FINAL]])</f>
        <v>2025ABR</v>
      </c>
    </row>
    <row r="9" spans="1:13" s="24" customFormat="1" ht="15" customHeight="1" x14ac:dyDescent="0.25">
      <c r="B9" s="25">
        <v>45662</v>
      </c>
      <c r="C9" s="26" t="s">
        <v>33</v>
      </c>
      <c r="D9" s="25">
        <v>45830</v>
      </c>
      <c r="E9" s="25">
        <v>45839</v>
      </c>
      <c r="F9" s="27">
        <f>Tab_lançamentos[[#This Row],[DATA FINAL]]-Tab_lançamentos[[#This Row],[DATA INICIO]]+1</f>
        <v>10</v>
      </c>
      <c r="G9" s="26"/>
      <c r="H9" s="27" t="str">
        <f>IF(Tab_lançamentos[[#This Row],[DATA INICIO]]="","",UPPER(TEXT(Tab_lançamentos[[#This Row],[DATA INICIO]],"MMM")))</f>
        <v>JUN</v>
      </c>
      <c r="I9" s="27">
        <f>IF(Tab_lançamentos[[#This Row],[DATA INICIO]]="","",YEAR(Tab_lançamentos[[#This Row],[DATA INICIO]]))</f>
        <v>2025</v>
      </c>
      <c r="J9" s="27" t="str">
        <f>IF(Tab_lançamentos[[#This Row],[DATA FINAL]]="","",UPPER(TEXT(Tab_lançamentos[[#This Row],[DATA FINAL]],"MMM")))</f>
        <v>JUL</v>
      </c>
      <c r="K9" s="27">
        <f>IF(Tab_lançamentos[[#This Row],[DATA FINAL]]="","",YEAR(Tab_lançamentos[[#This Row],[DATA FINAL]]))</f>
        <v>2025</v>
      </c>
      <c r="L9" s="27" t="str">
        <f>CONCATENATE(Tab_lançamentos[[#This Row],[ANO INICIO]],Tab_lançamentos[[#This Row],[MÊS INICIO]])</f>
        <v>2025JUN</v>
      </c>
      <c r="M9" s="27" t="str">
        <f>CONCATENATE(Tab_lançamentos[[#This Row],[ANO FINAL]],Tab_lançamentos[[#This Row],[MÊS FINAL]])</f>
        <v>2025JUL</v>
      </c>
    </row>
    <row r="10" spans="1:13" s="24" customFormat="1" ht="15" customHeight="1" x14ac:dyDescent="0.25">
      <c r="B10" s="25">
        <v>45665</v>
      </c>
      <c r="C10" s="26" t="s">
        <v>69</v>
      </c>
      <c r="D10" s="25">
        <v>45713</v>
      </c>
      <c r="E10" s="25">
        <v>45732</v>
      </c>
      <c r="F10" s="27">
        <f>Tab_lançamentos[[#This Row],[DATA FINAL]]-Tab_lançamentos[[#This Row],[DATA INICIO]]+1</f>
        <v>20</v>
      </c>
      <c r="G10" s="26"/>
      <c r="H10" s="27" t="str">
        <f>IF(Tab_lançamentos[[#This Row],[DATA INICIO]]="","",UPPER(TEXT(Tab_lançamentos[[#This Row],[DATA INICIO]],"MMM")))</f>
        <v>FEV</v>
      </c>
      <c r="I10" s="27">
        <f>IF(Tab_lançamentos[[#This Row],[DATA INICIO]]="","",YEAR(Tab_lançamentos[[#This Row],[DATA INICIO]]))</f>
        <v>2025</v>
      </c>
      <c r="J10" s="27" t="str">
        <f>IF(Tab_lançamentos[[#This Row],[DATA FINAL]]="","",UPPER(TEXT(Tab_lançamentos[[#This Row],[DATA FINAL]],"MMM")))</f>
        <v>MAR</v>
      </c>
      <c r="K10" s="27">
        <f>IF(Tab_lançamentos[[#This Row],[DATA FINAL]]="","",YEAR(Tab_lançamentos[[#This Row],[DATA FINAL]]))</f>
        <v>2025</v>
      </c>
      <c r="L10" s="27" t="str">
        <f>CONCATENATE(Tab_lançamentos[[#This Row],[ANO INICIO]],Tab_lançamentos[[#This Row],[MÊS INICIO]])</f>
        <v>2025FEV</v>
      </c>
      <c r="M10" s="27" t="str">
        <f>CONCATENATE(Tab_lançamentos[[#This Row],[ANO FINAL]],Tab_lançamentos[[#This Row],[MÊS FINAL]])</f>
        <v>2025MAR</v>
      </c>
    </row>
    <row r="11" spans="1:13" s="24" customFormat="1" ht="15" customHeight="1" x14ac:dyDescent="0.25">
      <c r="B11" s="25">
        <v>45665</v>
      </c>
      <c r="C11" s="26" t="s">
        <v>70</v>
      </c>
      <c r="D11" s="25">
        <v>45726</v>
      </c>
      <c r="E11" s="25">
        <v>45745</v>
      </c>
      <c r="F11" s="27">
        <f>Tab_lançamentos[[#This Row],[DATA FINAL]]-Tab_lançamentos[[#This Row],[DATA INICIO]]+1</f>
        <v>20</v>
      </c>
      <c r="G11" s="26"/>
      <c r="H11" s="27" t="str">
        <f>IF(Tab_lançamentos[[#This Row],[DATA INICIO]]="","",UPPER(TEXT(Tab_lançamentos[[#This Row],[DATA INICIO]],"MMM")))</f>
        <v>MAR</v>
      </c>
      <c r="I11" s="27">
        <f>IF(Tab_lançamentos[[#This Row],[DATA INICIO]]="","",YEAR(Tab_lançamentos[[#This Row],[DATA INICIO]]))</f>
        <v>2025</v>
      </c>
      <c r="J11" s="27" t="str">
        <f>IF(Tab_lançamentos[[#This Row],[DATA FINAL]]="","",UPPER(TEXT(Tab_lançamentos[[#This Row],[DATA FINAL]],"MMM")))</f>
        <v>MAR</v>
      </c>
      <c r="K11" s="27">
        <f>IF(Tab_lançamentos[[#This Row],[DATA FINAL]]="","",YEAR(Tab_lançamentos[[#This Row],[DATA FINAL]]))</f>
        <v>2025</v>
      </c>
      <c r="L11" s="27" t="str">
        <f>CONCATENATE(Tab_lançamentos[[#This Row],[ANO INICIO]],Tab_lançamentos[[#This Row],[MÊS INICIO]])</f>
        <v>2025MAR</v>
      </c>
      <c r="M11" s="27" t="str">
        <f>CONCATENATE(Tab_lançamentos[[#This Row],[ANO FINAL]],Tab_lançamentos[[#This Row],[MÊS FINAL]])</f>
        <v>2025MAR</v>
      </c>
    </row>
    <row r="12" spans="1:13" s="24" customFormat="1" ht="15" customHeight="1" x14ac:dyDescent="0.25">
      <c r="B12" s="25">
        <v>45665</v>
      </c>
      <c r="C12" s="26" t="s">
        <v>71</v>
      </c>
      <c r="D12" s="25">
        <v>45748</v>
      </c>
      <c r="E12" s="25">
        <v>45762</v>
      </c>
      <c r="F12" s="27">
        <f>Tab_lançamentos[[#This Row],[DATA FINAL]]-Tab_lançamentos[[#This Row],[DATA INICIO]]+1</f>
        <v>15</v>
      </c>
      <c r="G12" s="26"/>
      <c r="H12" s="27" t="str">
        <f>IF(Tab_lançamentos[[#This Row],[DATA INICIO]]="","",UPPER(TEXT(Tab_lançamentos[[#This Row],[DATA INICIO]],"MMM")))</f>
        <v>ABR</v>
      </c>
      <c r="I12" s="27">
        <f>IF(Tab_lançamentos[[#This Row],[DATA INICIO]]="","",YEAR(Tab_lançamentos[[#This Row],[DATA INICIO]]))</f>
        <v>2025</v>
      </c>
      <c r="J12" s="27" t="str">
        <f>IF(Tab_lançamentos[[#This Row],[DATA FINAL]]="","",UPPER(TEXT(Tab_lançamentos[[#This Row],[DATA FINAL]],"MMM")))</f>
        <v>ABR</v>
      </c>
      <c r="K12" s="27">
        <f>IF(Tab_lançamentos[[#This Row],[DATA FINAL]]="","",YEAR(Tab_lançamentos[[#This Row],[DATA FINAL]]))</f>
        <v>2025</v>
      </c>
      <c r="L12" s="27" t="str">
        <f>CONCATENATE(Tab_lançamentos[[#This Row],[ANO INICIO]],Tab_lançamentos[[#This Row],[MÊS INICIO]])</f>
        <v>2025ABR</v>
      </c>
      <c r="M12" s="27" t="str">
        <f>CONCATENATE(Tab_lançamentos[[#This Row],[ANO FINAL]],Tab_lançamentos[[#This Row],[MÊS FINAL]])</f>
        <v>2025ABR</v>
      </c>
    </row>
  </sheetData>
  <phoneticPr fontId="7" type="noConversion"/>
  <pageMargins left="0.11811023622047245" right="0.11811023622047245" top="0.78740157480314965" bottom="0.78740157480314965" header="0.31496062992125984" footer="0.31496062992125984"/>
  <pageSetup paperSize="9" scale="2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9B7A-D0C6-4696-98D5-409915105690}">
  <dimension ref="B1:AG225"/>
  <sheetViews>
    <sheetView showGridLines="0" zoomScaleNormal="100" workbookViewId="0">
      <pane ySplit="8" topLeftCell="A9" activePane="bottomLeft" state="frozen"/>
      <selection pane="bottomLeft" activeCell="I20" sqref="I20"/>
    </sheetView>
  </sheetViews>
  <sheetFormatPr defaultRowHeight="15" customHeight="1" x14ac:dyDescent="0.2"/>
  <cols>
    <col min="1" max="1" width="1" style="19" customWidth="1"/>
    <col min="2" max="2" width="36.83203125" style="19" customWidth="1"/>
    <col min="3" max="14" width="10.6640625" style="19" customWidth="1"/>
    <col min="15" max="30" width="10.6640625" style="19" bestFit="1" customWidth="1"/>
    <col min="31" max="31" width="9.33203125" style="19"/>
    <col min="32" max="39" width="8.5" style="19" bestFit="1" customWidth="1"/>
    <col min="40" max="16384" width="9.33203125" style="19"/>
  </cols>
  <sheetData>
    <row r="1" spans="2:33" s="35" customFormat="1" ht="20.100000000000001" customHeight="1" x14ac:dyDescent="0.2">
      <c r="C1" s="36"/>
    </row>
    <row r="2" spans="2:33" s="35" customFormat="1" ht="20.100000000000001" customHeight="1" x14ac:dyDescent="0.2"/>
    <row r="3" spans="2:33" s="37" customFormat="1" ht="22.5" customHeight="1" thickBot="1" x14ac:dyDescent="0.25">
      <c r="B3" s="31" t="s">
        <v>98</v>
      </c>
    </row>
    <row r="4" spans="2:33" customFormat="1" ht="8.1" customHeight="1" thickTop="1" x14ac:dyDescent="0.2"/>
    <row r="5" spans="2:33" s="16" customFormat="1" ht="20.100000000000001" customHeight="1" x14ac:dyDescent="0.2">
      <c r="B5" s="42" t="s">
        <v>99</v>
      </c>
      <c r="D5" s="42" t="s">
        <v>74</v>
      </c>
      <c r="E5" s="46">
        <v>2025</v>
      </c>
      <c r="F5" s="46"/>
      <c r="H5" s="47" t="s">
        <v>100</v>
      </c>
      <c r="I5" s="48"/>
      <c r="J5"/>
      <c r="K5"/>
      <c r="L5"/>
    </row>
    <row r="6" spans="2:33" s="16" customFormat="1" ht="6.75" customHeight="1" x14ac:dyDescent="0.2"/>
    <row r="7" spans="2:33" customFormat="1" ht="15" hidden="1" customHeight="1" x14ac:dyDescent="0.2">
      <c r="C7" s="43" t="str">
        <f>CONCATENATE($E$5,C8)</f>
        <v>2025JAN</v>
      </c>
      <c r="D7" s="43" t="str">
        <f t="shared" ref="D7:N7" si="0">CONCATENATE($E$5,D8)</f>
        <v>2025FEV</v>
      </c>
      <c r="E7" s="43" t="str">
        <f t="shared" si="0"/>
        <v>2025MAR</v>
      </c>
      <c r="F7" s="43" t="str">
        <f t="shared" si="0"/>
        <v>2025ABR</v>
      </c>
      <c r="G7" s="43" t="str">
        <f t="shared" si="0"/>
        <v>2025MAI</v>
      </c>
      <c r="H7" s="43" t="str">
        <f t="shared" si="0"/>
        <v>2025JUN</v>
      </c>
      <c r="I7" s="43" t="str">
        <f t="shared" si="0"/>
        <v>2025JUL</v>
      </c>
      <c r="J7" s="43" t="str">
        <f t="shared" si="0"/>
        <v>2025AGO</v>
      </c>
      <c r="K7" s="43" t="str">
        <f t="shared" si="0"/>
        <v>2025SET</v>
      </c>
      <c r="L7" s="43" t="str">
        <f t="shared" si="0"/>
        <v>2025OUT</v>
      </c>
      <c r="M7" s="43" t="str">
        <f t="shared" si="0"/>
        <v>2025NOV</v>
      </c>
      <c r="N7" s="43" t="str">
        <f t="shared" si="0"/>
        <v>2025DEZ</v>
      </c>
    </row>
    <row r="8" spans="2:33" s="17" customFormat="1" ht="30" customHeight="1" x14ac:dyDescent="0.2">
      <c r="B8" s="41" t="s">
        <v>76</v>
      </c>
      <c r="C8" s="44" t="s">
        <v>83</v>
      </c>
      <c r="D8" s="44" t="s">
        <v>84</v>
      </c>
      <c r="E8" s="44" t="s">
        <v>85</v>
      </c>
      <c r="F8" s="44" t="s">
        <v>86</v>
      </c>
      <c r="G8" s="44" t="s">
        <v>87</v>
      </c>
      <c r="H8" s="44" t="s">
        <v>88</v>
      </c>
      <c r="I8" s="44" t="s">
        <v>89</v>
      </c>
      <c r="J8" s="44" t="s">
        <v>90</v>
      </c>
      <c r="K8" s="44" t="s">
        <v>91</v>
      </c>
      <c r="L8" s="44" t="s">
        <v>92</v>
      </c>
      <c r="M8" s="44" t="s">
        <v>93</v>
      </c>
      <c r="N8" s="44" t="s">
        <v>94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2:33" ht="17.25" customHeight="1" x14ac:dyDescent="0.2">
      <c r="B9" s="19" t="s">
        <v>30</v>
      </c>
      <c r="C9" s="16">
        <f>IF(OR(VLOOKUP(Tab_cronogramaMes[[#This Row],[COLABORADOR]],Tab_lançamentos[[COLABORADOR]:[AUX FINAL]],9,FALSE)=C$7,VLOOKUP(Tab_cronogramaMes[[#This Row],[COLABORADOR]],Tab_lançamentos[[COLABORADOR]:[AUX FINAL]],10,FALSE)=C$7),1,0)</f>
        <v>1</v>
      </c>
      <c r="D9" s="16">
        <f>IF(OR(VLOOKUP(Tab_cronogramaMes[[#This Row],[COLABORADOR]],Tab_lançamentos[[COLABORADOR]:[AUX FINAL]],9,FALSE)=D$7,VLOOKUP(Tab_cronogramaMes[[#This Row],[COLABORADOR]],Tab_lançamentos[[COLABORADOR]:[AUX FINAL]],10,FALSE)=D$7),1,0)</f>
        <v>0</v>
      </c>
      <c r="E9" s="16">
        <f>IF(OR(VLOOKUP(Tab_cronogramaMes[[#This Row],[COLABORADOR]],Tab_lançamentos[[COLABORADOR]:[AUX FINAL]],9,FALSE)=E$7,VLOOKUP(Tab_cronogramaMes[[#This Row],[COLABORADOR]],Tab_lançamentos[[COLABORADOR]:[AUX FINAL]],10,FALSE)=E$7),1,0)</f>
        <v>0</v>
      </c>
      <c r="F9" s="16">
        <f>IF(OR(VLOOKUP(Tab_cronogramaMes[[#This Row],[COLABORADOR]],Tab_lançamentos[[COLABORADOR]:[AUX FINAL]],9,FALSE)=F$7,VLOOKUP(Tab_cronogramaMes[[#This Row],[COLABORADOR]],Tab_lançamentos[[COLABORADOR]:[AUX FINAL]],10,FALSE)=F$7),1,0)</f>
        <v>0</v>
      </c>
      <c r="G9" s="16">
        <f>IF(OR(VLOOKUP(Tab_cronogramaMes[[#This Row],[COLABORADOR]],Tab_lançamentos[[COLABORADOR]:[AUX FINAL]],9,FALSE)=G$7,VLOOKUP(Tab_cronogramaMes[[#This Row],[COLABORADOR]],Tab_lançamentos[[COLABORADOR]:[AUX FINAL]],10,FALSE)=G$7),1,0)</f>
        <v>0</v>
      </c>
      <c r="H9" s="16">
        <f>IF(OR(VLOOKUP(Tab_cronogramaMes[[#This Row],[COLABORADOR]],Tab_lançamentos[[COLABORADOR]:[AUX FINAL]],9,FALSE)=H$7,VLOOKUP(Tab_cronogramaMes[[#This Row],[COLABORADOR]],Tab_lançamentos[[COLABORADOR]:[AUX FINAL]],10,FALSE)=H$7),1,0)</f>
        <v>0</v>
      </c>
      <c r="I9" s="16">
        <f>IF(OR(VLOOKUP(Tab_cronogramaMes[[#This Row],[COLABORADOR]],Tab_lançamentos[[COLABORADOR]:[AUX FINAL]],9,FALSE)=I$7,VLOOKUP(Tab_cronogramaMes[[#This Row],[COLABORADOR]],Tab_lançamentos[[COLABORADOR]:[AUX FINAL]],10,FALSE)=I$7),1,0)</f>
        <v>0</v>
      </c>
      <c r="J9" s="16">
        <f>IF(OR(VLOOKUP(Tab_cronogramaMes[[#This Row],[COLABORADOR]],Tab_lançamentos[[COLABORADOR]:[AUX FINAL]],9,FALSE)=J$7,VLOOKUP(Tab_cronogramaMes[[#This Row],[COLABORADOR]],Tab_lançamentos[[COLABORADOR]:[AUX FINAL]],10,FALSE)=J$7),1,0)</f>
        <v>0</v>
      </c>
      <c r="K9" s="16">
        <f>IF(OR(VLOOKUP(Tab_cronogramaMes[[#This Row],[COLABORADOR]],Tab_lançamentos[[COLABORADOR]:[AUX FINAL]],9,FALSE)=K$7,VLOOKUP(Tab_cronogramaMes[[#This Row],[COLABORADOR]],Tab_lançamentos[[COLABORADOR]:[AUX FINAL]],10,FALSE)=K$7),1,0)</f>
        <v>0</v>
      </c>
      <c r="L9" s="16">
        <f>IF(OR(VLOOKUP(Tab_cronogramaMes[[#This Row],[COLABORADOR]],Tab_lançamentos[[COLABORADOR]:[AUX FINAL]],9,FALSE)=L$7,VLOOKUP(Tab_cronogramaMes[[#This Row],[COLABORADOR]],Tab_lançamentos[[COLABORADOR]:[AUX FINAL]],10,FALSE)=L$7),1,0)</f>
        <v>0</v>
      </c>
      <c r="M9" s="16">
        <f>IF(OR(VLOOKUP(Tab_cronogramaMes[[#This Row],[COLABORADOR]],Tab_lançamentos[[COLABORADOR]:[AUX FINAL]],9,FALSE)=M$7,VLOOKUP(Tab_cronogramaMes[[#This Row],[COLABORADOR]],Tab_lançamentos[[COLABORADOR]:[AUX FINAL]],10,FALSE)=M$7),1,0)</f>
        <v>0</v>
      </c>
      <c r="N9" s="16">
        <f>IF(OR(VLOOKUP(Tab_cronogramaMes[[#This Row],[COLABORADOR]],Tab_lançamentos[[COLABORADOR]:[AUX FINAL]],9,FALSE)=N$7,VLOOKUP(Tab_cronogramaMes[[#This Row],[COLABORADOR]],Tab_lançamentos[[COLABORADOR]:[AUX FINAL]],10,FALSE)=N$7),1,0)</f>
        <v>0</v>
      </c>
    </row>
    <row r="10" spans="2:33" ht="17.25" customHeight="1" x14ac:dyDescent="0.2">
      <c r="B10" s="19" t="s">
        <v>31</v>
      </c>
      <c r="C10" s="16">
        <f>IF(OR(VLOOKUP(Tab_cronogramaMes[[#This Row],[COLABORADOR]],Tab_lançamentos[[COLABORADOR]:[AUX FINAL]],9,FALSE)=C$7,VLOOKUP(Tab_cronogramaMes[[#This Row],[COLABORADOR]],Tab_lançamentos[[COLABORADOR]:[AUX FINAL]],10,FALSE)=C$7),1,0)</f>
        <v>0</v>
      </c>
      <c r="D10" s="16">
        <f>IF(OR(VLOOKUP(Tab_cronogramaMes[[#This Row],[COLABORADOR]],Tab_lançamentos[[COLABORADOR]:[AUX FINAL]],9,FALSE)=D$7,VLOOKUP(Tab_cronogramaMes[[#This Row],[COLABORADOR]],Tab_lançamentos[[COLABORADOR]:[AUX FINAL]],10,FALSE)=D$7),1,0)</f>
        <v>1</v>
      </c>
      <c r="E10" s="16">
        <f>IF(OR(VLOOKUP(Tab_cronogramaMes[[#This Row],[COLABORADOR]],Tab_lançamentos[[COLABORADOR]:[AUX FINAL]],9,FALSE)=E$7,VLOOKUP(Tab_cronogramaMes[[#This Row],[COLABORADOR]],Tab_lançamentos[[COLABORADOR]:[AUX FINAL]],10,FALSE)=E$7),1,0)</f>
        <v>0</v>
      </c>
      <c r="F10" s="16">
        <f>IF(OR(VLOOKUP(Tab_cronogramaMes[[#This Row],[COLABORADOR]],Tab_lançamentos[[COLABORADOR]:[AUX FINAL]],9,FALSE)=F$7,VLOOKUP(Tab_cronogramaMes[[#This Row],[COLABORADOR]],Tab_lançamentos[[COLABORADOR]:[AUX FINAL]],10,FALSE)=F$7),1,0)</f>
        <v>0</v>
      </c>
      <c r="G10" s="16">
        <f>IF(OR(VLOOKUP(Tab_cronogramaMes[[#This Row],[COLABORADOR]],Tab_lançamentos[[COLABORADOR]:[AUX FINAL]],9,FALSE)=G$7,VLOOKUP(Tab_cronogramaMes[[#This Row],[COLABORADOR]],Tab_lançamentos[[COLABORADOR]:[AUX FINAL]],10,FALSE)=G$7),1,0)</f>
        <v>0</v>
      </c>
      <c r="H10" s="16">
        <f>IF(OR(VLOOKUP(Tab_cronogramaMes[[#This Row],[COLABORADOR]],Tab_lançamentos[[COLABORADOR]:[AUX FINAL]],9,FALSE)=H$7,VLOOKUP(Tab_cronogramaMes[[#This Row],[COLABORADOR]],Tab_lançamentos[[COLABORADOR]:[AUX FINAL]],10,FALSE)=H$7),1,0)</f>
        <v>0</v>
      </c>
      <c r="I10" s="16">
        <f>IF(OR(VLOOKUP(Tab_cronogramaMes[[#This Row],[COLABORADOR]],Tab_lançamentos[[COLABORADOR]:[AUX FINAL]],9,FALSE)=I$7,VLOOKUP(Tab_cronogramaMes[[#This Row],[COLABORADOR]],Tab_lançamentos[[COLABORADOR]:[AUX FINAL]],10,FALSE)=I$7),1,0)</f>
        <v>0</v>
      </c>
      <c r="J10" s="16">
        <f>IF(OR(VLOOKUP(Tab_cronogramaMes[[#This Row],[COLABORADOR]],Tab_lançamentos[[COLABORADOR]:[AUX FINAL]],9,FALSE)=J$7,VLOOKUP(Tab_cronogramaMes[[#This Row],[COLABORADOR]],Tab_lançamentos[[COLABORADOR]:[AUX FINAL]],10,FALSE)=J$7),1,0)</f>
        <v>0</v>
      </c>
      <c r="K10" s="16">
        <f>IF(OR(VLOOKUP(Tab_cronogramaMes[[#This Row],[COLABORADOR]],Tab_lançamentos[[COLABORADOR]:[AUX FINAL]],9,FALSE)=K$7,VLOOKUP(Tab_cronogramaMes[[#This Row],[COLABORADOR]],Tab_lançamentos[[COLABORADOR]:[AUX FINAL]],10,FALSE)=K$7),1,0)</f>
        <v>0</v>
      </c>
      <c r="L10" s="16">
        <f>IF(OR(VLOOKUP(Tab_cronogramaMes[[#This Row],[COLABORADOR]],Tab_lançamentos[[COLABORADOR]:[AUX FINAL]],9,FALSE)=L$7,VLOOKUP(Tab_cronogramaMes[[#This Row],[COLABORADOR]],Tab_lançamentos[[COLABORADOR]:[AUX FINAL]],10,FALSE)=L$7),1,0)</f>
        <v>0</v>
      </c>
      <c r="M10" s="16">
        <f>IF(OR(VLOOKUP(Tab_cronogramaMes[[#This Row],[COLABORADOR]],Tab_lançamentos[[COLABORADOR]:[AUX FINAL]],9,FALSE)=M$7,VLOOKUP(Tab_cronogramaMes[[#This Row],[COLABORADOR]],Tab_lançamentos[[COLABORADOR]:[AUX FINAL]],10,FALSE)=M$7),1,0)</f>
        <v>0</v>
      </c>
      <c r="N10" s="16">
        <f>IF(OR(VLOOKUP(Tab_cronogramaMes[[#This Row],[COLABORADOR]],Tab_lançamentos[[COLABORADOR]:[AUX FINAL]],9,FALSE)=N$7,VLOOKUP(Tab_cronogramaMes[[#This Row],[COLABORADOR]],Tab_lançamentos[[COLABORADOR]:[AUX FINAL]],10,FALSE)=N$7),1,0)</f>
        <v>0</v>
      </c>
    </row>
    <row r="11" spans="2:33" ht="17.25" customHeight="1" x14ac:dyDescent="0.2">
      <c r="B11" s="19" t="s">
        <v>32</v>
      </c>
      <c r="C11" s="16">
        <f>IF(OR(VLOOKUP(Tab_cronogramaMes[[#This Row],[COLABORADOR]],Tab_lançamentos[[COLABORADOR]:[AUX FINAL]],9,FALSE)=C$7,VLOOKUP(Tab_cronogramaMes[[#This Row],[COLABORADOR]],Tab_lançamentos[[COLABORADOR]:[AUX FINAL]],10,FALSE)=C$7),1,0)</f>
        <v>0</v>
      </c>
      <c r="D11" s="16">
        <f>IF(OR(VLOOKUP(Tab_cronogramaMes[[#This Row],[COLABORADOR]],Tab_lançamentos[[COLABORADOR]:[AUX FINAL]],9,FALSE)=D$7,VLOOKUP(Tab_cronogramaMes[[#This Row],[COLABORADOR]],Tab_lançamentos[[COLABORADOR]:[AUX FINAL]],10,FALSE)=D$7),1,0)</f>
        <v>0</v>
      </c>
      <c r="E11" s="16">
        <f>IF(OR(VLOOKUP(Tab_cronogramaMes[[#This Row],[COLABORADOR]],Tab_lançamentos[[COLABORADOR]:[AUX FINAL]],9,FALSE)=E$7,VLOOKUP(Tab_cronogramaMes[[#This Row],[COLABORADOR]],Tab_lançamentos[[COLABORADOR]:[AUX FINAL]],10,FALSE)=E$7),1,0)</f>
        <v>1</v>
      </c>
      <c r="F11" s="16">
        <f>IF(OR(VLOOKUP(Tab_cronogramaMes[[#This Row],[COLABORADOR]],Tab_lançamentos[[COLABORADOR]:[AUX FINAL]],9,FALSE)=F$7,VLOOKUP(Tab_cronogramaMes[[#This Row],[COLABORADOR]],Tab_lançamentos[[COLABORADOR]:[AUX FINAL]],10,FALSE)=F$7),1,0)</f>
        <v>0</v>
      </c>
      <c r="G11" s="16">
        <f>IF(OR(VLOOKUP(Tab_cronogramaMes[[#This Row],[COLABORADOR]],Tab_lançamentos[[COLABORADOR]:[AUX FINAL]],9,FALSE)=G$7,VLOOKUP(Tab_cronogramaMes[[#This Row],[COLABORADOR]],Tab_lançamentos[[COLABORADOR]:[AUX FINAL]],10,FALSE)=G$7),1,0)</f>
        <v>0</v>
      </c>
      <c r="H11" s="16">
        <f>IF(OR(VLOOKUP(Tab_cronogramaMes[[#This Row],[COLABORADOR]],Tab_lançamentos[[COLABORADOR]:[AUX FINAL]],9,FALSE)=H$7,VLOOKUP(Tab_cronogramaMes[[#This Row],[COLABORADOR]],Tab_lançamentos[[COLABORADOR]:[AUX FINAL]],10,FALSE)=H$7),1,0)</f>
        <v>0</v>
      </c>
      <c r="I11" s="16">
        <f>IF(OR(VLOOKUP(Tab_cronogramaMes[[#This Row],[COLABORADOR]],Tab_lançamentos[[COLABORADOR]:[AUX FINAL]],9,FALSE)=I$7,VLOOKUP(Tab_cronogramaMes[[#This Row],[COLABORADOR]],Tab_lançamentos[[COLABORADOR]:[AUX FINAL]],10,FALSE)=I$7),1,0)</f>
        <v>0</v>
      </c>
      <c r="J11" s="16">
        <f>IF(OR(VLOOKUP(Tab_cronogramaMes[[#This Row],[COLABORADOR]],Tab_lançamentos[[COLABORADOR]:[AUX FINAL]],9,FALSE)=J$7,VLOOKUP(Tab_cronogramaMes[[#This Row],[COLABORADOR]],Tab_lançamentos[[COLABORADOR]:[AUX FINAL]],10,FALSE)=J$7),1,0)</f>
        <v>0</v>
      </c>
      <c r="K11" s="16">
        <f>IF(OR(VLOOKUP(Tab_cronogramaMes[[#This Row],[COLABORADOR]],Tab_lançamentos[[COLABORADOR]:[AUX FINAL]],9,FALSE)=K$7,VLOOKUP(Tab_cronogramaMes[[#This Row],[COLABORADOR]],Tab_lançamentos[[COLABORADOR]:[AUX FINAL]],10,FALSE)=K$7),1,0)</f>
        <v>0</v>
      </c>
      <c r="L11" s="16">
        <f>IF(OR(VLOOKUP(Tab_cronogramaMes[[#This Row],[COLABORADOR]],Tab_lançamentos[[COLABORADOR]:[AUX FINAL]],9,FALSE)=L$7,VLOOKUP(Tab_cronogramaMes[[#This Row],[COLABORADOR]],Tab_lançamentos[[COLABORADOR]:[AUX FINAL]],10,FALSE)=L$7),1,0)</f>
        <v>0</v>
      </c>
      <c r="M11" s="16">
        <f>IF(OR(VLOOKUP(Tab_cronogramaMes[[#This Row],[COLABORADOR]],Tab_lançamentos[[COLABORADOR]:[AUX FINAL]],9,FALSE)=M$7,VLOOKUP(Tab_cronogramaMes[[#This Row],[COLABORADOR]],Tab_lançamentos[[COLABORADOR]:[AUX FINAL]],10,FALSE)=M$7),1,0)</f>
        <v>0</v>
      </c>
      <c r="N11" s="16">
        <f>IF(OR(VLOOKUP(Tab_cronogramaMes[[#This Row],[COLABORADOR]],Tab_lançamentos[[COLABORADOR]:[AUX FINAL]],9,FALSE)=N$7,VLOOKUP(Tab_cronogramaMes[[#This Row],[COLABORADOR]],Tab_lançamentos[[COLABORADOR]:[AUX FINAL]],10,FALSE)=N$7),1,0)</f>
        <v>0</v>
      </c>
    </row>
    <row r="12" spans="2:33" ht="17.25" customHeight="1" x14ac:dyDescent="0.2">
      <c r="B12" s="19" t="s">
        <v>33</v>
      </c>
      <c r="C12" s="16">
        <f>IF(OR(VLOOKUP(Tab_cronogramaMes[[#This Row],[COLABORADOR]],Tab_lançamentos[[COLABORADOR]:[AUX FINAL]],9,FALSE)=C$7,VLOOKUP(Tab_cronogramaMes[[#This Row],[COLABORADOR]],Tab_lançamentos[[COLABORADOR]:[AUX FINAL]],10,FALSE)=C$7),1,0)</f>
        <v>0</v>
      </c>
      <c r="D12" s="16">
        <f>IF(OR(VLOOKUP(Tab_cronogramaMes[[#This Row],[COLABORADOR]],Tab_lançamentos[[COLABORADOR]:[AUX FINAL]],9,FALSE)=D$7,VLOOKUP(Tab_cronogramaMes[[#This Row],[COLABORADOR]],Tab_lançamentos[[COLABORADOR]:[AUX FINAL]],10,FALSE)=D$7),1,0)</f>
        <v>0</v>
      </c>
      <c r="E12" s="16">
        <f>IF(OR(VLOOKUP(Tab_cronogramaMes[[#This Row],[COLABORADOR]],Tab_lançamentos[[COLABORADOR]:[AUX FINAL]],9,FALSE)=E$7,VLOOKUP(Tab_cronogramaMes[[#This Row],[COLABORADOR]],Tab_lançamentos[[COLABORADOR]:[AUX FINAL]],10,FALSE)=E$7),1,0)</f>
        <v>0</v>
      </c>
      <c r="F12" s="16">
        <f>IF(OR(VLOOKUP(Tab_cronogramaMes[[#This Row],[COLABORADOR]],Tab_lançamentos[[COLABORADOR]:[AUX FINAL]],9,FALSE)=F$7,VLOOKUP(Tab_cronogramaMes[[#This Row],[COLABORADOR]],Tab_lançamentos[[COLABORADOR]:[AUX FINAL]],10,FALSE)=F$7),1,0)</f>
        <v>0</v>
      </c>
      <c r="G12" s="16">
        <f>IF(OR(VLOOKUP(Tab_cronogramaMes[[#This Row],[COLABORADOR]],Tab_lançamentos[[COLABORADOR]:[AUX FINAL]],9,FALSE)=G$7,VLOOKUP(Tab_cronogramaMes[[#This Row],[COLABORADOR]],Tab_lançamentos[[COLABORADOR]:[AUX FINAL]],10,FALSE)=G$7),1,0)</f>
        <v>0</v>
      </c>
      <c r="H12" s="16">
        <f>IF(OR(VLOOKUP(Tab_cronogramaMes[[#This Row],[COLABORADOR]],Tab_lançamentos[[COLABORADOR]:[AUX FINAL]],9,FALSE)=H$7,VLOOKUP(Tab_cronogramaMes[[#This Row],[COLABORADOR]],Tab_lançamentos[[COLABORADOR]:[AUX FINAL]],10,FALSE)=H$7),1,0)</f>
        <v>1</v>
      </c>
      <c r="I12" s="16">
        <f>IF(OR(VLOOKUP(Tab_cronogramaMes[[#This Row],[COLABORADOR]],Tab_lançamentos[[COLABORADOR]:[AUX FINAL]],9,FALSE)=I$7,VLOOKUP(Tab_cronogramaMes[[#This Row],[COLABORADOR]],Tab_lançamentos[[COLABORADOR]:[AUX FINAL]],10,FALSE)=I$7),1,0)</f>
        <v>0</v>
      </c>
      <c r="J12" s="16">
        <f>IF(OR(VLOOKUP(Tab_cronogramaMes[[#This Row],[COLABORADOR]],Tab_lançamentos[[COLABORADOR]:[AUX FINAL]],9,FALSE)=J$7,VLOOKUP(Tab_cronogramaMes[[#This Row],[COLABORADOR]],Tab_lançamentos[[COLABORADOR]:[AUX FINAL]],10,FALSE)=J$7),1,0)</f>
        <v>0</v>
      </c>
      <c r="K12" s="16">
        <f>IF(OR(VLOOKUP(Tab_cronogramaMes[[#This Row],[COLABORADOR]],Tab_lançamentos[[COLABORADOR]:[AUX FINAL]],9,FALSE)=K$7,VLOOKUP(Tab_cronogramaMes[[#This Row],[COLABORADOR]],Tab_lançamentos[[COLABORADOR]:[AUX FINAL]],10,FALSE)=K$7),1,0)</f>
        <v>0</v>
      </c>
      <c r="L12" s="16">
        <f>IF(OR(VLOOKUP(Tab_cronogramaMes[[#This Row],[COLABORADOR]],Tab_lançamentos[[COLABORADOR]:[AUX FINAL]],9,FALSE)=L$7,VLOOKUP(Tab_cronogramaMes[[#This Row],[COLABORADOR]],Tab_lançamentos[[COLABORADOR]:[AUX FINAL]],10,FALSE)=L$7),1,0)</f>
        <v>0</v>
      </c>
      <c r="M12" s="16">
        <f>IF(OR(VLOOKUP(Tab_cronogramaMes[[#This Row],[COLABORADOR]],Tab_lançamentos[[COLABORADOR]:[AUX FINAL]],9,FALSE)=M$7,VLOOKUP(Tab_cronogramaMes[[#This Row],[COLABORADOR]],Tab_lançamentos[[COLABORADOR]:[AUX FINAL]],10,FALSE)=M$7),1,0)</f>
        <v>0</v>
      </c>
      <c r="N12" s="16">
        <f>IF(OR(VLOOKUP(Tab_cronogramaMes[[#This Row],[COLABORADOR]],Tab_lançamentos[[COLABORADOR]:[AUX FINAL]],9,FALSE)=N$7,VLOOKUP(Tab_cronogramaMes[[#This Row],[COLABORADOR]],Tab_lançamentos[[COLABORADOR]:[AUX FINAL]],10,FALSE)=N$7),1,0)</f>
        <v>0</v>
      </c>
    </row>
    <row r="13" spans="2:33" ht="17.25" customHeight="1" x14ac:dyDescent="0.2">
      <c r="B13" s="19" t="s">
        <v>69</v>
      </c>
      <c r="C13" s="16">
        <f>IF(OR(VLOOKUP(Tab_cronogramaMes[[#This Row],[COLABORADOR]],Tab_lançamentos[[COLABORADOR]:[AUX FINAL]],9,FALSE)=C$7,VLOOKUP(Tab_cronogramaMes[[#This Row],[COLABORADOR]],Tab_lançamentos[[COLABORADOR]:[AUX FINAL]],10,FALSE)=C$7),1,0)</f>
        <v>0</v>
      </c>
      <c r="D13" s="16">
        <f>IF(OR(VLOOKUP(Tab_cronogramaMes[[#This Row],[COLABORADOR]],Tab_lançamentos[[COLABORADOR]:[AUX FINAL]],9,FALSE)=D$7,VLOOKUP(Tab_cronogramaMes[[#This Row],[COLABORADOR]],Tab_lançamentos[[COLABORADOR]:[AUX FINAL]],10,FALSE)=D$7),1,0)</f>
        <v>1</v>
      </c>
      <c r="E13" s="16">
        <f>IF(OR(VLOOKUP(Tab_cronogramaMes[[#This Row],[COLABORADOR]],Tab_lançamentos[[COLABORADOR]:[AUX FINAL]],9,FALSE)=E$7,VLOOKUP(Tab_cronogramaMes[[#This Row],[COLABORADOR]],Tab_lançamentos[[COLABORADOR]:[AUX FINAL]],10,FALSE)=E$7),1,0)</f>
        <v>0</v>
      </c>
      <c r="F13" s="16">
        <f>IF(OR(VLOOKUP(Tab_cronogramaMes[[#This Row],[COLABORADOR]],Tab_lançamentos[[COLABORADOR]:[AUX FINAL]],9,FALSE)=F$7,VLOOKUP(Tab_cronogramaMes[[#This Row],[COLABORADOR]],Tab_lançamentos[[COLABORADOR]:[AUX FINAL]],10,FALSE)=F$7),1,0)</f>
        <v>0</v>
      </c>
      <c r="G13" s="16">
        <f>IF(OR(VLOOKUP(Tab_cronogramaMes[[#This Row],[COLABORADOR]],Tab_lançamentos[[COLABORADOR]:[AUX FINAL]],9,FALSE)=G$7,VLOOKUP(Tab_cronogramaMes[[#This Row],[COLABORADOR]],Tab_lançamentos[[COLABORADOR]:[AUX FINAL]],10,FALSE)=G$7),1,0)</f>
        <v>0</v>
      </c>
      <c r="H13" s="16">
        <f>IF(OR(VLOOKUP(Tab_cronogramaMes[[#This Row],[COLABORADOR]],Tab_lançamentos[[COLABORADOR]:[AUX FINAL]],9,FALSE)=H$7,VLOOKUP(Tab_cronogramaMes[[#This Row],[COLABORADOR]],Tab_lançamentos[[COLABORADOR]:[AUX FINAL]],10,FALSE)=H$7),1,0)</f>
        <v>0</v>
      </c>
      <c r="I13" s="16">
        <f>IF(OR(VLOOKUP(Tab_cronogramaMes[[#This Row],[COLABORADOR]],Tab_lançamentos[[COLABORADOR]:[AUX FINAL]],9,FALSE)=I$7,VLOOKUP(Tab_cronogramaMes[[#This Row],[COLABORADOR]],Tab_lançamentos[[COLABORADOR]:[AUX FINAL]],10,FALSE)=I$7),1,0)</f>
        <v>0</v>
      </c>
      <c r="J13" s="16">
        <f>IF(OR(VLOOKUP(Tab_cronogramaMes[[#This Row],[COLABORADOR]],Tab_lançamentos[[COLABORADOR]:[AUX FINAL]],9,FALSE)=J$7,VLOOKUP(Tab_cronogramaMes[[#This Row],[COLABORADOR]],Tab_lançamentos[[COLABORADOR]:[AUX FINAL]],10,FALSE)=J$7),1,0)</f>
        <v>0</v>
      </c>
      <c r="K13" s="16">
        <f>IF(OR(VLOOKUP(Tab_cronogramaMes[[#This Row],[COLABORADOR]],Tab_lançamentos[[COLABORADOR]:[AUX FINAL]],9,FALSE)=K$7,VLOOKUP(Tab_cronogramaMes[[#This Row],[COLABORADOR]],Tab_lançamentos[[COLABORADOR]:[AUX FINAL]],10,FALSE)=K$7),1,0)</f>
        <v>0</v>
      </c>
      <c r="L13" s="16">
        <f>IF(OR(VLOOKUP(Tab_cronogramaMes[[#This Row],[COLABORADOR]],Tab_lançamentos[[COLABORADOR]:[AUX FINAL]],9,FALSE)=L$7,VLOOKUP(Tab_cronogramaMes[[#This Row],[COLABORADOR]],Tab_lançamentos[[COLABORADOR]:[AUX FINAL]],10,FALSE)=L$7),1,0)</f>
        <v>0</v>
      </c>
      <c r="M13" s="16">
        <f>IF(OR(VLOOKUP(Tab_cronogramaMes[[#This Row],[COLABORADOR]],Tab_lançamentos[[COLABORADOR]:[AUX FINAL]],9,FALSE)=M$7,VLOOKUP(Tab_cronogramaMes[[#This Row],[COLABORADOR]],Tab_lançamentos[[COLABORADOR]:[AUX FINAL]],10,FALSE)=M$7),1,0)</f>
        <v>0</v>
      </c>
      <c r="N13" s="16">
        <f>IF(OR(VLOOKUP(Tab_cronogramaMes[[#This Row],[COLABORADOR]],Tab_lançamentos[[COLABORADOR]:[AUX FINAL]],9,FALSE)=N$7,VLOOKUP(Tab_cronogramaMes[[#This Row],[COLABORADOR]],Tab_lançamentos[[COLABORADOR]:[AUX FINAL]],10,FALSE)=N$7),1,0)</f>
        <v>0</v>
      </c>
    </row>
    <row r="14" spans="2:33" ht="17.25" customHeight="1" x14ac:dyDescent="0.2">
      <c r="B14" s="19" t="s">
        <v>70</v>
      </c>
      <c r="C14" s="16">
        <f>IF(OR(VLOOKUP(Tab_cronogramaMes[[#This Row],[COLABORADOR]],Tab_lançamentos[[COLABORADOR]:[AUX FINAL]],9,FALSE)=C$7,VLOOKUP(Tab_cronogramaMes[[#This Row],[COLABORADOR]],Tab_lançamentos[[COLABORADOR]:[AUX FINAL]],10,FALSE)=C$7),1,0)</f>
        <v>0</v>
      </c>
      <c r="D14" s="16">
        <f>IF(OR(VLOOKUP(Tab_cronogramaMes[[#This Row],[COLABORADOR]],Tab_lançamentos[[COLABORADOR]:[AUX FINAL]],9,FALSE)=D$7,VLOOKUP(Tab_cronogramaMes[[#This Row],[COLABORADOR]],Tab_lançamentos[[COLABORADOR]:[AUX FINAL]],10,FALSE)=D$7),1,0)</f>
        <v>0</v>
      </c>
      <c r="E14" s="16">
        <f>IF(OR(VLOOKUP(Tab_cronogramaMes[[#This Row],[COLABORADOR]],Tab_lançamentos[[COLABORADOR]:[AUX FINAL]],9,FALSE)=E$7,VLOOKUP(Tab_cronogramaMes[[#This Row],[COLABORADOR]],Tab_lançamentos[[COLABORADOR]:[AUX FINAL]],10,FALSE)=E$7),1,0)</f>
        <v>1</v>
      </c>
      <c r="F14" s="16">
        <f>IF(OR(VLOOKUP(Tab_cronogramaMes[[#This Row],[COLABORADOR]],Tab_lançamentos[[COLABORADOR]:[AUX FINAL]],9,FALSE)=F$7,VLOOKUP(Tab_cronogramaMes[[#This Row],[COLABORADOR]],Tab_lançamentos[[COLABORADOR]:[AUX FINAL]],10,FALSE)=F$7),1,0)</f>
        <v>0</v>
      </c>
      <c r="G14" s="16">
        <f>IF(OR(VLOOKUP(Tab_cronogramaMes[[#This Row],[COLABORADOR]],Tab_lançamentos[[COLABORADOR]:[AUX FINAL]],9,FALSE)=G$7,VLOOKUP(Tab_cronogramaMes[[#This Row],[COLABORADOR]],Tab_lançamentos[[COLABORADOR]:[AUX FINAL]],10,FALSE)=G$7),1,0)</f>
        <v>0</v>
      </c>
      <c r="H14" s="16">
        <f>IF(OR(VLOOKUP(Tab_cronogramaMes[[#This Row],[COLABORADOR]],Tab_lançamentos[[COLABORADOR]:[AUX FINAL]],9,FALSE)=H$7,VLOOKUP(Tab_cronogramaMes[[#This Row],[COLABORADOR]],Tab_lançamentos[[COLABORADOR]:[AUX FINAL]],10,FALSE)=H$7),1,0)</f>
        <v>0</v>
      </c>
      <c r="I14" s="16">
        <f>IF(OR(VLOOKUP(Tab_cronogramaMes[[#This Row],[COLABORADOR]],Tab_lançamentos[[COLABORADOR]:[AUX FINAL]],9,FALSE)=I$7,VLOOKUP(Tab_cronogramaMes[[#This Row],[COLABORADOR]],Tab_lançamentos[[COLABORADOR]:[AUX FINAL]],10,FALSE)=I$7),1,0)</f>
        <v>0</v>
      </c>
      <c r="J14" s="16">
        <f>IF(OR(VLOOKUP(Tab_cronogramaMes[[#This Row],[COLABORADOR]],Tab_lançamentos[[COLABORADOR]:[AUX FINAL]],9,FALSE)=J$7,VLOOKUP(Tab_cronogramaMes[[#This Row],[COLABORADOR]],Tab_lançamentos[[COLABORADOR]:[AUX FINAL]],10,FALSE)=J$7),1,0)</f>
        <v>0</v>
      </c>
      <c r="K14" s="16">
        <f>IF(OR(VLOOKUP(Tab_cronogramaMes[[#This Row],[COLABORADOR]],Tab_lançamentos[[COLABORADOR]:[AUX FINAL]],9,FALSE)=K$7,VLOOKUP(Tab_cronogramaMes[[#This Row],[COLABORADOR]],Tab_lançamentos[[COLABORADOR]:[AUX FINAL]],10,FALSE)=K$7),1,0)</f>
        <v>0</v>
      </c>
      <c r="L14" s="16">
        <f>IF(OR(VLOOKUP(Tab_cronogramaMes[[#This Row],[COLABORADOR]],Tab_lançamentos[[COLABORADOR]:[AUX FINAL]],9,FALSE)=L$7,VLOOKUP(Tab_cronogramaMes[[#This Row],[COLABORADOR]],Tab_lançamentos[[COLABORADOR]:[AUX FINAL]],10,FALSE)=L$7),1,0)</f>
        <v>0</v>
      </c>
      <c r="M14" s="16">
        <f>IF(OR(VLOOKUP(Tab_cronogramaMes[[#This Row],[COLABORADOR]],Tab_lançamentos[[COLABORADOR]:[AUX FINAL]],9,FALSE)=M$7,VLOOKUP(Tab_cronogramaMes[[#This Row],[COLABORADOR]],Tab_lançamentos[[COLABORADOR]:[AUX FINAL]],10,FALSE)=M$7),1,0)</f>
        <v>0</v>
      </c>
      <c r="N14" s="16">
        <f>IF(OR(VLOOKUP(Tab_cronogramaMes[[#This Row],[COLABORADOR]],Tab_lançamentos[[COLABORADOR]:[AUX FINAL]],9,FALSE)=N$7,VLOOKUP(Tab_cronogramaMes[[#This Row],[COLABORADOR]],Tab_lançamentos[[COLABORADOR]:[AUX FINAL]],10,FALSE)=N$7),1,0)</f>
        <v>0</v>
      </c>
    </row>
    <row r="15" spans="2:33" ht="17.25" customHeight="1" x14ac:dyDescent="0.2">
      <c r="B15" s="19" t="s">
        <v>71</v>
      </c>
      <c r="C15" s="16">
        <f>IF(OR(VLOOKUP(Tab_cronogramaMes[[#This Row],[COLABORADOR]],Tab_lançamentos[[COLABORADOR]:[AUX FINAL]],9,FALSE)=C$7,VLOOKUP(Tab_cronogramaMes[[#This Row],[COLABORADOR]],Tab_lançamentos[[COLABORADOR]:[AUX FINAL]],10,FALSE)=C$7),1,0)</f>
        <v>0</v>
      </c>
      <c r="D15" s="16">
        <f>IF(OR(VLOOKUP(Tab_cronogramaMes[[#This Row],[COLABORADOR]],Tab_lançamentos[[COLABORADOR]:[AUX FINAL]],9,FALSE)=D$7,VLOOKUP(Tab_cronogramaMes[[#This Row],[COLABORADOR]],Tab_lançamentos[[COLABORADOR]:[AUX FINAL]],10,FALSE)=D$7),1,0)</f>
        <v>0</v>
      </c>
      <c r="E15" s="16">
        <f>IF(OR(VLOOKUP(Tab_cronogramaMes[[#This Row],[COLABORADOR]],Tab_lançamentos[[COLABORADOR]:[AUX FINAL]],9,FALSE)=E$7,VLOOKUP(Tab_cronogramaMes[[#This Row],[COLABORADOR]],Tab_lançamentos[[COLABORADOR]:[AUX FINAL]],10,FALSE)=E$7),1,0)</f>
        <v>0</v>
      </c>
      <c r="F15" s="16">
        <f>IF(OR(VLOOKUP(Tab_cronogramaMes[[#This Row],[COLABORADOR]],Tab_lançamentos[[COLABORADOR]:[AUX FINAL]],9,FALSE)=F$7,VLOOKUP(Tab_cronogramaMes[[#This Row],[COLABORADOR]],Tab_lançamentos[[COLABORADOR]:[AUX FINAL]],10,FALSE)=F$7),1,0)</f>
        <v>1</v>
      </c>
      <c r="G15" s="16">
        <f>IF(OR(VLOOKUP(Tab_cronogramaMes[[#This Row],[COLABORADOR]],Tab_lançamentos[[COLABORADOR]:[AUX FINAL]],9,FALSE)=G$7,VLOOKUP(Tab_cronogramaMes[[#This Row],[COLABORADOR]],Tab_lançamentos[[COLABORADOR]:[AUX FINAL]],10,FALSE)=G$7),1,0)</f>
        <v>0</v>
      </c>
      <c r="H15" s="16">
        <f>IF(OR(VLOOKUP(Tab_cronogramaMes[[#This Row],[COLABORADOR]],Tab_lançamentos[[COLABORADOR]:[AUX FINAL]],9,FALSE)=H$7,VLOOKUP(Tab_cronogramaMes[[#This Row],[COLABORADOR]],Tab_lançamentos[[COLABORADOR]:[AUX FINAL]],10,FALSE)=H$7),1,0)</f>
        <v>0</v>
      </c>
      <c r="I15" s="16">
        <f>IF(OR(VLOOKUP(Tab_cronogramaMes[[#This Row],[COLABORADOR]],Tab_lançamentos[[COLABORADOR]:[AUX FINAL]],9,FALSE)=I$7,VLOOKUP(Tab_cronogramaMes[[#This Row],[COLABORADOR]],Tab_lançamentos[[COLABORADOR]:[AUX FINAL]],10,FALSE)=I$7),1,0)</f>
        <v>0</v>
      </c>
      <c r="J15" s="16">
        <f>IF(OR(VLOOKUP(Tab_cronogramaMes[[#This Row],[COLABORADOR]],Tab_lançamentos[[COLABORADOR]:[AUX FINAL]],9,FALSE)=J$7,VLOOKUP(Tab_cronogramaMes[[#This Row],[COLABORADOR]],Tab_lançamentos[[COLABORADOR]:[AUX FINAL]],10,FALSE)=J$7),1,0)</f>
        <v>0</v>
      </c>
      <c r="K15" s="16">
        <f>IF(OR(VLOOKUP(Tab_cronogramaMes[[#This Row],[COLABORADOR]],Tab_lançamentos[[COLABORADOR]:[AUX FINAL]],9,FALSE)=K$7,VLOOKUP(Tab_cronogramaMes[[#This Row],[COLABORADOR]],Tab_lançamentos[[COLABORADOR]:[AUX FINAL]],10,FALSE)=K$7),1,0)</f>
        <v>0</v>
      </c>
      <c r="L15" s="16">
        <f>IF(OR(VLOOKUP(Tab_cronogramaMes[[#This Row],[COLABORADOR]],Tab_lançamentos[[COLABORADOR]:[AUX FINAL]],9,FALSE)=L$7,VLOOKUP(Tab_cronogramaMes[[#This Row],[COLABORADOR]],Tab_lançamentos[[COLABORADOR]:[AUX FINAL]],10,FALSE)=L$7),1,0)</f>
        <v>0</v>
      </c>
      <c r="M15" s="16">
        <f>IF(OR(VLOOKUP(Tab_cronogramaMes[[#This Row],[COLABORADOR]],Tab_lançamentos[[COLABORADOR]:[AUX FINAL]],9,FALSE)=M$7,VLOOKUP(Tab_cronogramaMes[[#This Row],[COLABORADOR]],Tab_lançamentos[[COLABORADOR]:[AUX FINAL]],10,FALSE)=M$7),1,0)</f>
        <v>0</v>
      </c>
      <c r="N15" s="16">
        <f>IF(OR(VLOOKUP(Tab_cronogramaMes[[#This Row],[COLABORADOR]],Tab_lançamentos[[COLABORADOR]:[AUX FINAL]],9,FALSE)=N$7,VLOOKUP(Tab_cronogramaMes[[#This Row],[COLABORADOR]],Tab_lançamentos[[COLABORADOR]:[AUX FINAL]],10,FALSE)=N$7),1,0)</f>
        <v>0</v>
      </c>
    </row>
    <row r="16" spans="2:33" ht="17.25" customHeight="1" x14ac:dyDescent="0.2"/>
    <row r="17" ht="17.25" customHeight="1" x14ac:dyDescent="0.2"/>
    <row r="18" ht="17.25" customHeight="1" x14ac:dyDescent="0.2"/>
    <row r="19" ht="17.25" customHeight="1" x14ac:dyDescent="0.2"/>
    <row r="20" ht="17.25" customHeight="1" x14ac:dyDescent="0.2"/>
    <row r="21" ht="17.25" customHeight="1" x14ac:dyDescent="0.2"/>
    <row r="22" ht="17.25" customHeight="1" x14ac:dyDescent="0.2"/>
    <row r="23" ht="17.25" customHeight="1" x14ac:dyDescent="0.2"/>
    <row r="24" ht="17.25" customHeight="1" x14ac:dyDescent="0.2"/>
    <row r="25" ht="17.25" customHeight="1" x14ac:dyDescent="0.2"/>
    <row r="26" ht="17.25" customHeight="1" x14ac:dyDescent="0.2"/>
    <row r="27" ht="17.25" customHeight="1" x14ac:dyDescent="0.2"/>
    <row r="28" ht="17.25" customHeight="1" x14ac:dyDescent="0.2"/>
    <row r="29" ht="17.25" customHeight="1" x14ac:dyDescent="0.2"/>
    <row r="30" ht="17.25" customHeight="1" x14ac:dyDescent="0.2"/>
    <row r="31" ht="17.25" customHeight="1" x14ac:dyDescent="0.2"/>
    <row r="32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  <row r="45" ht="17.25" customHeight="1" x14ac:dyDescent="0.2"/>
    <row r="46" ht="17.25" customHeight="1" x14ac:dyDescent="0.2"/>
    <row r="47" ht="17.25" customHeight="1" x14ac:dyDescent="0.2"/>
    <row r="48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26" ht="17.25" customHeight="1" x14ac:dyDescent="0.2"/>
    <row r="127" ht="17.25" customHeight="1" x14ac:dyDescent="0.2"/>
    <row r="128" ht="17.25" customHeight="1" x14ac:dyDescent="0.2"/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  <row r="137" ht="17.25" customHeight="1" x14ac:dyDescent="0.2"/>
    <row r="138" ht="17.25" customHeight="1" x14ac:dyDescent="0.2"/>
    <row r="139" ht="17.25" customHeight="1" x14ac:dyDescent="0.2"/>
    <row r="140" ht="17.25" customHeight="1" x14ac:dyDescent="0.2"/>
    <row r="141" ht="17.25" customHeight="1" x14ac:dyDescent="0.2"/>
    <row r="142" ht="17.2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</sheetData>
  <mergeCells count="2">
    <mergeCell ref="E5:F5"/>
    <mergeCell ref="H5:I5"/>
  </mergeCells>
  <phoneticPr fontId="7" type="noConversion"/>
  <conditionalFormatting sqref="C9:N15">
    <cfRule type="cellIs" dxfId="7" priority="1" operator="equal">
      <formula>0</formula>
    </cfRule>
    <cfRule type="cellIs" dxfId="6" priority="2" operator="greaterThan">
      <formula>0</formula>
    </cfRule>
  </conditionalFormatting>
  <dataValidations count="1">
    <dataValidation type="list" allowBlank="1" showInputMessage="1" showErrorMessage="1" sqref="B9:B15" xr:uid="{15E5C0C8-3F6B-4513-B8A8-018069C94279}">
      <formula1>colaboradores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91C0-4EA4-4DED-9FE9-FA4EC92189AE}">
  <dimension ref="B1:AP225"/>
  <sheetViews>
    <sheetView showGridLines="0" zoomScaleNormal="100" workbookViewId="0">
      <pane ySplit="8" topLeftCell="A9" activePane="bottomLeft" state="frozen"/>
      <selection pane="bottomLeft" activeCell="R19" sqref="R19"/>
    </sheetView>
  </sheetViews>
  <sheetFormatPr defaultRowHeight="15" customHeight="1" x14ac:dyDescent="0.2"/>
  <cols>
    <col min="1" max="1" width="1" style="19" customWidth="1"/>
    <col min="2" max="2" width="36.83203125" style="19" customWidth="1"/>
    <col min="3" max="33" width="7" style="19" customWidth="1"/>
    <col min="34" max="34" width="9.33203125" style="19"/>
    <col min="35" max="42" width="8.5" style="19" bestFit="1" customWidth="1"/>
    <col min="43" max="16384" width="9.33203125" style="19"/>
  </cols>
  <sheetData>
    <row r="1" spans="2:42" s="35" customFormat="1" ht="20.100000000000001" customHeight="1" x14ac:dyDescent="0.2">
      <c r="C1" s="36"/>
    </row>
    <row r="2" spans="2:42" s="35" customFormat="1" ht="20.100000000000001" customHeight="1" x14ac:dyDescent="0.2"/>
    <row r="3" spans="2:42" s="37" customFormat="1" ht="22.5" customHeight="1" thickBot="1" x14ac:dyDescent="0.25">
      <c r="B3" s="31" t="s">
        <v>101</v>
      </c>
    </row>
    <row r="4" spans="2:42" customFormat="1" ht="8.1" customHeight="1" thickTop="1" x14ac:dyDescent="0.2"/>
    <row r="5" spans="2:42" s="16" customFormat="1" ht="20.100000000000001" customHeight="1" x14ac:dyDescent="0.2">
      <c r="B5" s="42" t="s">
        <v>99</v>
      </c>
      <c r="D5" s="42" t="s">
        <v>74</v>
      </c>
      <c r="E5" s="46">
        <v>2025</v>
      </c>
      <c r="F5" s="46"/>
      <c r="I5" s="42" t="s">
        <v>75</v>
      </c>
      <c r="J5" s="46" t="s">
        <v>3</v>
      </c>
      <c r="K5" s="46"/>
      <c r="M5" s="47" t="s">
        <v>68</v>
      </c>
      <c r="N5" s="49"/>
      <c r="O5" s="49"/>
      <c r="P5" s="49"/>
      <c r="Q5" s="48"/>
      <c r="AE5" s="23" t="str">
        <f>TEXT(AE7,"mmm")</f>
        <v>mar</v>
      </c>
      <c r="AF5" s="23" t="str">
        <f>TEXT(AF7,"mmm")</f>
        <v>mar</v>
      </c>
      <c r="AG5" s="23" t="str">
        <f>TEXT(AG7,"mmm")</f>
        <v>mar</v>
      </c>
      <c r="AH5" s="18"/>
    </row>
    <row r="6" spans="2:42" s="16" customFormat="1" ht="6.75" customHeight="1" x14ac:dyDescent="0.2">
      <c r="AE6" s="23">
        <f>IF(AE5=J5,1,0)</f>
        <v>1</v>
      </c>
      <c r="AF6" s="23">
        <f>IF(AF5=J5,1,0)</f>
        <v>1</v>
      </c>
      <c r="AG6" s="23">
        <f>IF(AG5=J5,1,0)</f>
        <v>1</v>
      </c>
    </row>
    <row r="7" spans="2:42" s="17" customFormat="1" ht="30" customHeight="1" x14ac:dyDescent="0.2">
      <c r="B7" s="42" t="s">
        <v>76</v>
      </c>
      <c r="C7" s="21">
        <f>IFERROR(DATEVALUE(VLOOKUP($J$5,AUXILIAR!A2:E14,4,0)),"")</f>
        <v>45717</v>
      </c>
      <c r="D7" s="21">
        <f>C7+1</f>
        <v>45718</v>
      </c>
      <c r="E7" s="21">
        <f t="shared" ref="E7:AC7" si="0">D7+1</f>
        <v>45719</v>
      </c>
      <c r="F7" s="21">
        <f t="shared" si="0"/>
        <v>45720</v>
      </c>
      <c r="G7" s="21">
        <f t="shared" si="0"/>
        <v>45721</v>
      </c>
      <c r="H7" s="21">
        <f t="shared" si="0"/>
        <v>45722</v>
      </c>
      <c r="I7" s="21">
        <f t="shared" si="0"/>
        <v>45723</v>
      </c>
      <c r="J7" s="21">
        <f t="shared" si="0"/>
        <v>45724</v>
      </c>
      <c r="K7" s="21">
        <f t="shared" si="0"/>
        <v>45725</v>
      </c>
      <c r="L7" s="21">
        <f t="shared" si="0"/>
        <v>45726</v>
      </c>
      <c r="M7" s="21">
        <f t="shared" si="0"/>
        <v>45727</v>
      </c>
      <c r="N7" s="21">
        <f t="shared" si="0"/>
        <v>45728</v>
      </c>
      <c r="O7" s="21">
        <f t="shared" si="0"/>
        <v>45729</v>
      </c>
      <c r="P7" s="21">
        <f t="shared" si="0"/>
        <v>45730</v>
      </c>
      <c r="Q7" s="21">
        <f t="shared" si="0"/>
        <v>45731</v>
      </c>
      <c r="R7" s="21">
        <f t="shared" si="0"/>
        <v>45732</v>
      </c>
      <c r="S7" s="21">
        <f t="shared" si="0"/>
        <v>45733</v>
      </c>
      <c r="T7" s="21">
        <f t="shared" si="0"/>
        <v>45734</v>
      </c>
      <c r="U7" s="21">
        <f t="shared" si="0"/>
        <v>45735</v>
      </c>
      <c r="V7" s="21">
        <f t="shared" si="0"/>
        <v>45736</v>
      </c>
      <c r="W7" s="21">
        <f t="shared" si="0"/>
        <v>45737</v>
      </c>
      <c r="X7" s="21">
        <f t="shared" si="0"/>
        <v>45738</v>
      </c>
      <c r="Y7" s="21">
        <f t="shared" si="0"/>
        <v>45739</v>
      </c>
      <c r="Z7" s="21">
        <f t="shared" si="0"/>
        <v>45740</v>
      </c>
      <c r="AA7" s="21">
        <f t="shared" si="0"/>
        <v>45741</v>
      </c>
      <c r="AB7" s="21">
        <f t="shared" si="0"/>
        <v>45742</v>
      </c>
      <c r="AC7" s="21">
        <f t="shared" si="0"/>
        <v>45743</v>
      </c>
      <c r="AD7" s="21">
        <f>AC7+1</f>
        <v>45744</v>
      </c>
      <c r="AE7" s="21">
        <f>AD7+1</f>
        <v>45745</v>
      </c>
      <c r="AF7" s="21">
        <f>AE7+1</f>
        <v>45746</v>
      </c>
      <c r="AG7" s="21">
        <f>AF7+1</f>
        <v>45747</v>
      </c>
      <c r="AH7" s="18"/>
      <c r="AI7" s="18"/>
      <c r="AJ7" s="18"/>
      <c r="AK7" s="18"/>
      <c r="AL7" s="18"/>
      <c r="AM7" s="18"/>
      <c r="AN7" s="18"/>
      <c r="AO7" s="18"/>
      <c r="AP7" s="18"/>
    </row>
    <row r="8" spans="2:42" s="17" customFormat="1" ht="17.25" hidden="1" customHeight="1" x14ac:dyDescent="0.2">
      <c r="B8" s="45" t="s">
        <v>35</v>
      </c>
      <c r="C8" s="22" t="s">
        <v>36</v>
      </c>
      <c r="D8" s="22" t="s">
        <v>37</v>
      </c>
      <c r="E8" s="22" t="s">
        <v>38</v>
      </c>
      <c r="F8" s="22" t="s">
        <v>39</v>
      </c>
      <c r="G8" s="22" t="s">
        <v>40</v>
      </c>
      <c r="H8" s="22" t="s">
        <v>41</v>
      </c>
      <c r="I8" s="22" t="s">
        <v>42</v>
      </c>
      <c r="J8" s="22" t="s">
        <v>43</v>
      </c>
      <c r="K8" s="22" t="s">
        <v>44</v>
      </c>
      <c r="L8" s="22" t="s">
        <v>45</v>
      </c>
      <c r="M8" s="22" t="s">
        <v>46</v>
      </c>
      <c r="N8" s="22" t="s">
        <v>47</v>
      </c>
      <c r="O8" s="22" t="s">
        <v>48</v>
      </c>
      <c r="P8" s="22" t="s">
        <v>49</v>
      </c>
      <c r="Q8" s="22" t="s">
        <v>50</v>
      </c>
      <c r="R8" s="22" t="s">
        <v>51</v>
      </c>
      <c r="S8" s="22" t="s">
        <v>52</v>
      </c>
      <c r="T8" s="22" t="s">
        <v>53</v>
      </c>
      <c r="U8" s="22" t="s">
        <v>54</v>
      </c>
      <c r="V8" s="22" t="s">
        <v>55</v>
      </c>
      <c r="W8" s="22" t="s">
        <v>56</v>
      </c>
      <c r="X8" s="22" t="s">
        <v>57</v>
      </c>
      <c r="Y8" s="22" t="s">
        <v>58</v>
      </c>
      <c r="Z8" s="22" t="s">
        <v>59</v>
      </c>
      <c r="AA8" s="22" t="s">
        <v>60</v>
      </c>
      <c r="AB8" s="22" t="s">
        <v>61</v>
      </c>
      <c r="AC8" s="22" t="s">
        <v>62</v>
      </c>
      <c r="AD8" s="22" t="s">
        <v>63</v>
      </c>
      <c r="AE8" s="22" t="s">
        <v>64</v>
      </c>
      <c r="AF8" s="22" t="s">
        <v>65</v>
      </c>
      <c r="AG8" s="22" t="s">
        <v>66</v>
      </c>
      <c r="AI8" s="18"/>
      <c r="AJ8" s="18"/>
      <c r="AK8" s="18"/>
      <c r="AL8" s="18"/>
      <c r="AM8" s="18"/>
      <c r="AN8" s="18"/>
      <c r="AO8" s="18"/>
      <c r="AP8" s="18"/>
    </row>
    <row r="9" spans="2:42" ht="17.25" customHeight="1" x14ac:dyDescent="0.2">
      <c r="B9" s="20" t="s">
        <v>30</v>
      </c>
      <c r="C9" s="20">
        <f>COUNTIFS(Tab_lançamentos[DATA INICIO],"&lt;="&amp;'CRONOGRAMA (DIARIO)'!C$7,Tab_lançamentos[DATA FINAL],"&gt;="&amp;'CRONOGRAMA (DIARIO)'!C$7,Tab_lançamentos[COLABORADOR],'CRONOGRAMA (DIARIO)'!$B9)</f>
        <v>0</v>
      </c>
      <c r="D9" s="20">
        <f>COUNTIFS(Tab_lançamentos[DATA INICIO],"&lt;="&amp;'CRONOGRAMA (DIARIO)'!D$7,Tab_lançamentos[DATA FINAL],"&gt;="&amp;'CRONOGRAMA (DIARIO)'!D$7,Tab_lançamentos[COLABORADOR],'CRONOGRAMA (DIARIO)'!$B9)</f>
        <v>0</v>
      </c>
      <c r="E9" s="20">
        <f>COUNTIFS(Tab_lançamentos[DATA INICIO],"&lt;="&amp;'CRONOGRAMA (DIARIO)'!E$7,Tab_lançamentos[DATA FINAL],"&gt;="&amp;'CRONOGRAMA (DIARIO)'!E$7,Tab_lançamentos[COLABORADOR],'CRONOGRAMA (DIARIO)'!$B9)</f>
        <v>0</v>
      </c>
      <c r="F9" s="20">
        <f>COUNTIFS(Tab_lançamentos[DATA INICIO],"&lt;="&amp;'CRONOGRAMA (DIARIO)'!F$7,Tab_lançamentos[DATA FINAL],"&gt;="&amp;'CRONOGRAMA (DIARIO)'!F$7,Tab_lançamentos[COLABORADOR],'CRONOGRAMA (DIARIO)'!$B9)</f>
        <v>0</v>
      </c>
      <c r="G9" s="20">
        <f>COUNTIFS(Tab_lançamentos[DATA INICIO],"&lt;="&amp;'CRONOGRAMA (DIARIO)'!G$7,Tab_lançamentos[DATA FINAL],"&gt;="&amp;'CRONOGRAMA (DIARIO)'!G$7,Tab_lançamentos[COLABORADOR],'CRONOGRAMA (DIARIO)'!$B9)</f>
        <v>0</v>
      </c>
      <c r="H9" s="20">
        <f>COUNTIFS(Tab_lançamentos[DATA INICIO],"&lt;="&amp;'CRONOGRAMA (DIARIO)'!H$7,Tab_lançamentos[DATA FINAL],"&gt;="&amp;'CRONOGRAMA (DIARIO)'!H$7,Tab_lançamentos[COLABORADOR],'CRONOGRAMA (DIARIO)'!$B9)</f>
        <v>0</v>
      </c>
      <c r="I9" s="20">
        <f>COUNTIFS(Tab_lançamentos[DATA INICIO],"&lt;="&amp;'CRONOGRAMA (DIARIO)'!I$7,Tab_lançamentos[DATA FINAL],"&gt;="&amp;'CRONOGRAMA (DIARIO)'!I$7,Tab_lançamentos[COLABORADOR],'CRONOGRAMA (DIARIO)'!$B9)</f>
        <v>0</v>
      </c>
      <c r="J9" s="20">
        <f>COUNTIFS(Tab_lançamentos[DATA INICIO],"&lt;="&amp;'CRONOGRAMA (DIARIO)'!J$7,Tab_lançamentos[DATA FINAL],"&gt;="&amp;'CRONOGRAMA (DIARIO)'!J$7,Tab_lançamentos[COLABORADOR],'CRONOGRAMA (DIARIO)'!$B9)</f>
        <v>0</v>
      </c>
      <c r="K9" s="20">
        <f>COUNTIFS(Tab_lançamentos[DATA INICIO],"&lt;="&amp;'CRONOGRAMA (DIARIO)'!K$7,Tab_lançamentos[DATA FINAL],"&gt;="&amp;'CRONOGRAMA (DIARIO)'!K$7,Tab_lançamentos[COLABORADOR],'CRONOGRAMA (DIARIO)'!$B9)</f>
        <v>0</v>
      </c>
      <c r="L9" s="20">
        <f>COUNTIFS(Tab_lançamentos[DATA INICIO],"&lt;="&amp;'CRONOGRAMA (DIARIO)'!L$7,Tab_lançamentos[DATA FINAL],"&gt;="&amp;'CRONOGRAMA (DIARIO)'!L$7,Tab_lançamentos[COLABORADOR],'CRONOGRAMA (DIARIO)'!$B9)</f>
        <v>0</v>
      </c>
      <c r="M9" s="20">
        <f>COUNTIFS(Tab_lançamentos[DATA INICIO],"&lt;="&amp;'CRONOGRAMA (DIARIO)'!M$7,Tab_lançamentos[DATA FINAL],"&gt;="&amp;'CRONOGRAMA (DIARIO)'!M$7,Tab_lançamentos[COLABORADOR],'CRONOGRAMA (DIARIO)'!$B9)</f>
        <v>0</v>
      </c>
      <c r="N9" s="20">
        <f>COUNTIFS(Tab_lançamentos[DATA INICIO],"&lt;="&amp;'CRONOGRAMA (DIARIO)'!N$7,Tab_lançamentos[DATA FINAL],"&gt;="&amp;'CRONOGRAMA (DIARIO)'!N$7,Tab_lançamentos[COLABORADOR],'CRONOGRAMA (DIARIO)'!$B9)</f>
        <v>0</v>
      </c>
      <c r="O9" s="20">
        <f>COUNTIFS(Tab_lançamentos[DATA INICIO],"&lt;="&amp;'CRONOGRAMA (DIARIO)'!O$7,Tab_lançamentos[DATA FINAL],"&gt;="&amp;'CRONOGRAMA (DIARIO)'!O$7,Tab_lançamentos[COLABORADOR],'CRONOGRAMA (DIARIO)'!$B9)</f>
        <v>0</v>
      </c>
      <c r="P9" s="20">
        <f>COUNTIFS(Tab_lançamentos[DATA INICIO],"&lt;="&amp;'CRONOGRAMA (DIARIO)'!P$7,Tab_lançamentos[DATA FINAL],"&gt;="&amp;'CRONOGRAMA (DIARIO)'!P$7,Tab_lançamentos[COLABORADOR],'CRONOGRAMA (DIARIO)'!$B9)</f>
        <v>0</v>
      </c>
      <c r="Q9" s="20">
        <f>COUNTIFS(Tab_lançamentos[DATA INICIO],"&lt;="&amp;'CRONOGRAMA (DIARIO)'!Q$7,Tab_lançamentos[DATA FINAL],"&gt;="&amp;'CRONOGRAMA (DIARIO)'!Q$7,Tab_lançamentos[COLABORADOR],'CRONOGRAMA (DIARIO)'!$B9)</f>
        <v>0</v>
      </c>
      <c r="R9" s="20">
        <f>COUNTIFS(Tab_lançamentos[DATA INICIO],"&lt;="&amp;'CRONOGRAMA (DIARIO)'!R$7,Tab_lançamentos[DATA FINAL],"&gt;="&amp;'CRONOGRAMA (DIARIO)'!R$7,Tab_lançamentos[COLABORADOR],'CRONOGRAMA (DIARIO)'!$B9)</f>
        <v>0</v>
      </c>
      <c r="S9" s="20">
        <f>COUNTIFS(Tab_lançamentos[DATA INICIO],"&lt;="&amp;'CRONOGRAMA (DIARIO)'!S$7,Tab_lançamentos[DATA FINAL],"&gt;="&amp;'CRONOGRAMA (DIARIO)'!S$7,Tab_lançamentos[COLABORADOR],'CRONOGRAMA (DIARIO)'!$B9)</f>
        <v>0</v>
      </c>
      <c r="T9" s="20">
        <f>COUNTIFS(Tab_lançamentos[DATA INICIO],"&lt;="&amp;'CRONOGRAMA (DIARIO)'!T$7,Tab_lançamentos[DATA FINAL],"&gt;="&amp;'CRONOGRAMA (DIARIO)'!T$7,Tab_lançamentos[COLABORADOR],'CRONOGRAMA (DIARIO)'!$B9)</f>
        <v>0</v>
      </c>
      <c r="U9" s="20">
        <f>COUNTIFS(Tab_lançamentos[DATA INICIO],"&lt;="&amp;'CRONOGRAMA (DIARIO)'!U$7,Tab_lançamentos[DATA FINAL],"&gt;="&amp;'CRONOGRAMA (DIARIO)'!U$7,Tab_lançamentos[COLABORADOR],'CRONOGRAMA (DIARIO)'!$B9)</f>
        <v>0</v>
      </c>
      <c r="V9" s="20">
        <f>COUNTIFS(Tab_lançamentos[DATA INICIO],"&lt;="&amp;'CRONOGRAMA (DIARIO)'!V$7,Tab_lançamentos[DATA FINAL],"&gt;="&amp;'CRONOGRAMA (DIARIO)'!V$7,Tab_lançamentos[COLABORADOR],'CRONOGRAMA (DIARIO)'!$B9)</f>
        <v>0</v>
      </c>
      <c r="W9" s="20">
        <f>COUNTIFS(Tab_lançamentos[DATA INICIO],"&lt;="&amp;'CRONOGRAMA (DIARIO)'!W$7,Tab_lançamentos[DATA FINAL],"&gt;="&amp;'CRONOGRAMA (DIARIO)'!W$7,Tab_lançamentos[COLABORADOR],'CRONOGRAMA (DIARIO)'!$B9)</f>
        <v>0</v>
      </c>
      <c r="X9" s="20">
        <f>COUNTIFS(Tab_lançamentos[DATA INICIO],"&lt;="&amp;'CRONOGRAMA (DIARIO)'!X$7,Tab_lançamentos[DATA FINAL],"&gt;="&amp;'CRONOGRAMA (DIARIO)'!X$7,Tab_lançamentos[COLABORADOR],'CRONOGRAMA (DIARIO)'!$B9)</f>
        <v>0</v>
      </c>
      <c r="Y9" s="20">
        <f>COUNTIFS(Tab_lançamentos[DATA INICIO],"&lt;="&amp;'CRONOGRAMA (DIARIO)'!Y$7,Tab_lançamentos[DATA FINAL],"&gt;="&amp;'CRONOGRAMA (DIARIO)'!Y$7,Tab_lançamentos[COLABORADOR],'CRONOGRAMA (DIARIO)'!$B9)</f>
        <v>0</v>
      </c>
      <c r="Z9" s="20">
        <f>COUNTIFS(Tab_lançamentos[DATA INICIO],"&lt;="&amp;'CRONOGRAMA (DIARIO)'!Z$7,Tab_lançamentos[DATA FINAL],"&gt;="&amp;'CRONOGRAMA (DIARIO)'!Z$7,Tab_lançamentos[COLABORADOR],'CRONOGRAMA (DIARIO)'!$B9)</f>
        <v>0</v>
      </c>
      <c r="AA9" s="20">
        <f>COUNTIFS(Tab_lançamentos[DATA INICIO],"&lt;="&amp;'CRONOGRAMA (DIARIO)'!AA$7,Tab_lançamentos[DATA FINAL],"&gt;="&amp;'CRONOGRAMA (DIARIO)'!AA$7,Tab_lançamentos[COLABORADOR],'CRONOGRAMA (DIARIO)'!$B9)</f>
        <v>0</v>
      </c>
      <c r="AB9" s="20">
        <f>COUNTIFS(Tab_lançamentos[DATA INICIO],"&lt;="&amp;'CRONOGRAMA (DIARIO)'!AB$7,Tab_lançamentos[DATA FINAL],"&gt;="&amp;'CRONOGRAMA (DIARIO)'!AB$7,Tab_lançamentos[COLABORADOR],'CRONOGRAMA (DIARIO)'!$B9)</f>
        <v>0</v>
      </c>
      <c r="AC9" s="20">
        <f>COUNTIFS(Tab_lançamentos[DATA INICIO],"&lt;="&amp;'CRONOGRAMA (DIARIO)'!AC$7,Tab_lançamentos[DATA FINAL],"&gt;="&amp;'CRONOGRAMA (DIARIO)'!AC$7,Tab_lançamentos[COLABORADOR],'CRONOGRAMA (DIARIO)'!$B9)</f>
        <v>0</v>
      </c>
      <c r="AD9" s="20">
        <f>COUNTIFS(Tab_lançamentos[DATA INICIO],"&lt;="&amp;'CRONOGRAMA (DIARIO)'!AD$7,Tab_lançamentos[DATA FINAL],"&gt;="&amp;'CRONOGRAMA (DIARIO)'!AD$7,Tab_lançamentos[COLABORADOR],'CRONOGRAMA (DIARIO)'!$B9)</f>
        <v>0</v>
      </c>
      <c r="AE9" s="20">
        <f>COUNTIFS(Tab_lançamentos[DATA INICIO],"&lt;="&amp;'CRONOGRAMA (DIARIO)'!AE$7,Tab_lançamentos[DATA FINAL],"&gt;="&amp;'CRONOGRAMA (DIARIO)'!AE$7,Tab_lançamentos[COLABORADOR],'CRONOGRAMA (DIARIO)'!$B9)</f>
        <v>0</v>
      </c>
      <c r="AF9" s="20">
        <f>COUNTIFS(Tab_lançamentos[DATA INICIO],"&lt;="&amp;'CRONOGRAMA (DIARIO)'!AF$7,Tab_lançamentos[DATA FINAL],"&gt;="&amp;'CRONOGRAMA (DIARIO)'!AF$7,Tab_lançamentos[COLABORADOR],'CRONOGRAMA (DIARIO)'!$B9)</f>
        <v>0</v>
      </c>
      <c r="AG9" s="20">
        <f>COUNTIFS(Tab_lançamentos[DATA INICIO],"&lt;="&amp;'CRONOGRAMA (DIARIO)'!AG$7,Tab_lançamentos[DATA FINAL],"&gt;="&amp;'CRONOGRAMA (DIARIO)'!AG$7,Tab_lançamentos[COLABORADOR],'CRONOGRAMA (DIARIO)'!$B9)</f>
        <v>0</v>
      </c>
    </row>
    <row r="10" spans="2:42" ht="17.25" customHeight="1" x14ac:dyDescent="0.2">
      <c r="B10" s="20" t="s">
        <v>31</v>
      </c>
      <c r="C10" s="20">
        <f>COUNTIFS(Tab_lançamentos[DATA INICIO],"&lt;="&amp;'CRONOGRAMA (DIARIO)'!C$7,Tab_lançamentos[DATA FINAL],"&gt;="&amp;'CRONOGRAMA (DIARIO)'!C$7,Tab_lançamentos[COLABORADOR],'CRONOGRAMA (DIARIO)'!$B10)</f>
        <v>1</v>
      </c>
      <c r="D10" s="20">
        <f>COUNTIFS(Tab_lançamentos[DATA INICIO],"&lt;="&amp;'CRONOGRAMA (DIARIO)'!D$7,Tab_lançamentos[DATA FINAL],"&gt;="&amp;'CRONOGRAMA (DIARIO)'!D$7,Tab_lançamentos[COLABORADOR],'CRONOGRAMA (DIARIO)'!$B10)</f>
        <v>1</v>
      </c>
      <c r="E10" s="20">
        <f>COUNTIFS(Tab_lançamentos[DATA INICIO],"&lt;="&amp;'CRONOGRAMA (DIARIO)'!E$7,Tab_lançamentos[DATA FINAL],"&gt;="&amp;'CRONOGRAMA (DIARIO)'!E$7,Tab_lançamentos[COLABORADOR],'CRONOGRAMA (DIARIO)'!$B10)</f>
        <v>1</v>
      </c>
      <c r="F10" s="20">
        <f>COUNTIFS(Tab_lançamentos[DATA INICIO],"&lt;="&amp;'CRONOGRAMA (DIARIO)'!F$7,Tab_lançamentos[DATA FINAL],"&gt;="&amp;'CRONOGRAMA (DIARIO)'!F$7,Tab_lançamentos[COLABORADOR],'CRONOGRAMA (DIARIO)'!$B10)</f>
        <v>1</v>
      </c>
      <c r="G10" s="20">
        <f>COUNTIFS(Tab_lançamentos[DATA INICIO],"&lt;="&amp;'CRONOGRAMA (DIARIO)'!G$7,Tab_lançamentos[DATA FINAL],"&gt;="&amp;'CRONOGRAMA (DIARIO)'!G$7,Tab_lançamentos[COLABORADOR],'CRONOGRAMA (DIARIO)'!$B10)</f>
        <v>1</v>
      </c>
      <c r="H10" s="20">
        <f>COUNTIFS(Tab_lançamentos[DATA INICIO],"&lt;="&amp;'CRONOGRAMA (DIARIO)'!H$7,Tab_lançamentos[DATA FINAL],"&gt;="&amp;'CRONOGRAMA (DIARIO)'!H$7,Tab_lançamentos[COLABORADOR],'CRONOGRAMA (DIARIO)'!$B10)</f>
        <v>0</v>
      </c>
      <c r="I10" s="20">
        <f>COUNTIFS(Tab_lançamentos[DATA INICIO],"&lt;="&amp;'CRONOGRAMA (DIARIO)'!I$7,Tab_lançamentos[DATA FINAL],"&gt;="&amp;'CRONOGRAMA (DIARIO)'!I$7,Tab_lançamentos[COLABORADOR],'CRONOGRAMA (DIARIO)'!$B10)</f>
        <v>0</v>
      </c>
      <c r="J10" s="20">
        <f>COUNTIFS(Tab_lançamentos[DATA INICIO],"&lt;="&amp;'CRONOGRAMA (DIARIO)'!J$7,Tab_lançamentos[DATA FINAL],"&gt;="&amp;'CRONOGRAMA (DIARIO)'!J$7,Tab_lançamentos[COLABORADOR],'CRONOGRAMA (DIARIO)'!$B10)</f>
        <v>0</v>
      </c>
      <c r="K10" s="20">
        <f>COUNTIFS(Tab_lançamentos[DATA INICIO],"&lt;="&amp;'CRONOGRAMA (DIARIO)'!K$7,Tab_lançamentos[DATA FINAL],"&gt;="&amp;'CRONOGRAMA (DIARIO)'!K$7,Tab_lançamentos[COLABORADOR],'CRONOGRAMA (DIARIO)'!$B10)</f>
        <v>0</v>
      </c>
      <c r="L10" s="20">
        <f>COUNTIFS(Tab_lançamentos[DATA INICIO],"&lt;="&amp;'CRONOGRAMA (DIARIO)'!L$7,Tab_lançamentos[DATA FINAL],"&gt;="&amp;'CRONOGRAMA (DIARIO)'!L$7,Tab_lançamentos[COLABORADOR],'CRONOGRAMA (DIARIO)'!$B10)</f>
        <v>0</v>
      </c>
      <c r="M10" s="20">
        <f>COUNTIFS(Tab_lançamentos[DATA INICIO],"&lt;="&amp;'CRONOGRAMA (DIARIO)'!M$7,Tab_lançamentos[DATA FINAL],"&gt;="&amp;'CRONOGRAMA (DIARIO)'!M$7,Tab_lançamentos[COLABORADOR],'CRONOGRAMA (DIARIO)'!$B10)</f>
        <v>0</v>
      </c>
      <c r="N10" s="20">
        <f>COUNTIFS(Tab_lançamentos[DATA INICIO],"&lt;="&amp;'CRONOGRAMA (DIARIO)'!N$7,Tab_lançamentos[DATA FINAL],"&gt;="&amp;'CRONOGRAMA (DIARIO)'!N$7,Tab_lançamentos[COLABORADOR],'CRONOGRAMA (DIARIO)'!$B10)</f>
        <v>0</v>
      </c>
      <c r="O10" s="20">
        <f>COUNTIFS(Tab_lançamentos[DATA INICIO],"&lt;="&amp;'CRONOGRAMA (DIARIO)'!O$7,Tab_lançamentos[DATA FINAL],"&gt;="&amp;'CRONOGRAMA (DIARIO)'!O$7,Tab_lançamentos[COLABORADOR],'CRONOGRAMA (DIARIO)'!$B10)</f>
        <v>0</v>
      </c>
      <c r="P10" s="20">
        <f>COUNTIFS(Tab_lançamentos[DATA INICIO],"&lt;="&amp;'CRONOGRAMA (DIARIO)'!P$7,Tab_lançamentos[DATA FINAL],"&gt;="&amp;'CRONOGRAMA (DIARIO)'!P$7,Tab_lançamentos[COLABORADOR],'CRONOGRAMA (DIARIO)'!$B10)</f>
        <v>0</v>
      </c>
      <c r="Q10" s="20">
        <f>COUNTIFS(Tab_lançamentos[DATA INICIO],"&lt;="&amp;'CRONOGRAMA (DIARIO)'!Q$7,Tab_lançamentos[DATA FINAL],"&gt;="&amp;'CRONOGRAMA (DIARIO)'!Q$7,Tab_lançamentos[COLABORADOR],'CRONOGRAMA (DIARIO)'!$B10)</f>
        <v>0</v>
      </c>
      <c r="R10" s="20">
        <f>COUNTIFS(Tab_lançamentos[DATA INICIO],"&lt;="&amp;'CRONOGRAMA (DIARIO)'!R$7,Tab_lançamentos[DATA FINAL],"&gt;="&amp;'CRONOGRAMA (DIARIO)'!R$7,Tab_lançamentos[COLABORADOR],'CRONOGRAMA (DIARIO)'!$B10)</f>
        <v>0</v>
      </c>
      <c r="S10" s="20">
        <f>COUNTIFS(Tab_lançamentos[DATA INICIO],"&lt;="&amp;'CRONOGRAMA (DIARIO)'!S$7,Tab_lançamentos[DATA FINAL],"&gt;="&amp;'CRONOGRAMA (DIARIO)'!S$7,Tab_lançamentos[COLABORADOR],'CRONOGRAMA (DIARIO)'!$B10)</f>
        <v>0</v>
      </c>
      <c r="T10" s="20">
        <f>COUNTIFS(Tab_lançamentos[DATA INICIO],"&lt;="&amp;'CRONOGRAMA (DIARIO)'!T$7,Tab_lançamentos[DATA FINAL],"&gt;="&amp;'CRONOGRAMA (DIARIO)'!T$7,Tab_lançamentos[COLABORADOR],'CRONOGRAMA (DIARIO)'!$B10)</f>
        <v>0</v>
      </c>
      <c r="U10" s="20">
        <f>COUNTIFS(Tab_lançamentos[DATA INICIO],"&lt;="&amp;'CRONOGRAMA (DIARIO)'!U$7,Tab_lançamentos[DATA FINAL],"&gt;="&amp;'CRONOGRAMA (DIARIO)'!U$7,Tab_lançamentos[COLABORADOR],'CRONOGRAMA (DIARIO)'!$B10)</f>
        <v>0</v>
      </c>
      <c r="V10" s="20">
        <f>COUNTIFS(Tab_lançamentos[DATA INICIO],"&lt;="&amp;'CRONOGRAMA (DIARIO)'!V$7,Tab_lançamentos[DATA FINAL],"&gt;="&amp;'CRONOGRAMA (DIARIO)'!V$7,Tab_lançamentos[COLABORADOR],'CRONOGRAMA (DIARIO)'!$B10)</f>
        <v>0</v>
      </c>
      <c r="W10" s="20">
        <f>COUNTIFS(Tab_lançamentos[DATA INICIO],"&lt;="&amp;'CRONOGRAMA (DIARIO)'!W$7,Tab_lançamentos[DATA FINAL],"&gt;="&amp;'CRONOGRAMA (DIARIO)'!W$7,Tab_lançamentos[COLABORADOR],'CRONOGRAMA (DIARIO)'!$B10)</f>
        <v>0</v>
      </c>
      <c r="X10" s="20">
        <f>COUNTIFS(Tab_lançamentos[DATA INICIO],"&lt;="&amp;'CRONOGRAMA (DIARIO)'!X$7,Tab_lançamentos[DATA FINAL],"&gt;="&amp;'CRONOGRAMA (DIARIO)'!X$7,Tab_lançamentos[COLABORADOR],'CRONOGRAMA (DIARIO)'!$B10)</f>
        <v>0</v>
      </c>
      <c r="Y10" s="20">
        <f>COUNTIFS(Tab_lançamentos[DATA INICIO],"&lt;="&amp;'CRONOGRAMA (DIARIO)'!Y$7,Tab_lançamentos[DATA FINAL],"&gt;="&amp;'CRONOGRAMA (DIARIO)'!Y$7,Tab_lançamentos[COLABORADOR],'CRONOGRAMA (DIARIO)'!$B10)</f>
        <v>0</v>
      </c>
      <c r="Z10" s="20">
        <f>COUNTIFS(Tab_lançamentos[DATA INICIO],"&lt;="&amp;'CRONOGRAMA (DIARIO)'!Z$7,Tab_lançamentos[DATA FINAL],"&gt;="&amp;'CRONOGRAMA (DIARIO)'!Z$7,Tab_lançamentos[COLABORADOR],'CRONOGRAMA (DIARIO)'!$B10)</f>
        <v>0</v>
      </c>
      <c r="AA10" s="20">
        <f>COUNTIFS(Tab_lançamentos[DATA INICIO],"&lt;="&amp;'CRONOGRAMA (DIARIO)'!AA$7,Tab_lançamentos[DATA FINAL],"&gt;="&amp;'CRONOGRAMA (DIARIO)'!AA$7,Tab_lançamentos[COLABORADOR],'CRONOGRAMA (DIARIO)'!$B10)</f>
        <v>0</v>
      </c>
      <c r="AB10" s="20">
        <f>COUNTIFS(Tab_lançamentos[DATA INICIO],"&lt;="&amp;'CRONOGRAMA (DIARIO)'!AB$7,Tab_lançamentos[DATA FINAL],"&gt;="&amp;'CRONOGRAMA (DIARIO)'!AB$7,Tab_lançamentos[COLABORADOR],'CRONOGRAMA (DIARIO)'!$B10)</f>
        <v>0</v>
      </c>
      <c r="AC10" s="20">
        <f>COUNTIFS(Tab_lançamentos[DATA INICIO],"&lt;="&amp;'CRONOGRAMA (DIARIO)'!AC$7,Tab_lançamentos[DATA FINAL],"&gt;="&amp;'CRONOGRAMA (DIARIO)'!AC$7,Tab_lançamentos[COLABORADOR],'CRONOGRAMA (DIARIO)'!$B10)</f>
        <v>0</v>
      </c>
      <c r="AD10" s="20">
        <f>COUNTIFS(Tab_lançamentos[DATA INICIO],"&lt;="&amp;'CRONOGRAMA (DIARIO)'!AD$7,Tab_lançamentos[DATA FINAL],"&gt;="&amp;'CRONOGRAMA (DIARIO)'!AD$7,Tab_lançamentos[COLABORADOR],'CRONOGRAMA (DIARIO)'!$B10)</f>
        <v>0</v>
      </c>
      <c r="AE10" s="20">
        <f>COUNTIFS(Tab_lançamentos[DATA INICIO],"&lt;="&amp;'CRONOGRAMA (DIARIO)'!AE$7,Tab_lançamentos[DATA FINAL],"&gt;="&amp;'CRONOGRAMA (DIARIO)'!AE$7,Tab_lançamentos[COLABORADOR],'CRONOGRAMA (DIARIO)'!$B10)</f>
        <v>0</v>
      </c>
      <c r="AF10" s="20">
        <f>COUNTIFS(Tab_lançamentos[DATA INICIO],"&lt;="&amp;'CRONOGRAMA (DIARIO)'!AF$7,Tab_lançamentos[DATA FINAL],"&gt;="&amp;'CRONOGRAMA (DIARIO)'!AF$7,Tab_lançamentos[COLABORADOR],'CRONOGRAMA (DIARIO)'!$B10)</f>
        <v>0</v>
      </c>
      <c r="AG10" s="20">
        <f>COUNTIFS(Tab_lançamentos[DATA INICIO],"&lt;="&amp;'CRONOGRAMA (DIARIO)'!AG$7,Tab_lançamentos[DATA FINAL],"&gt;="&amp;'CRONOGRAMA (DIARIO)'!AG$7,Tab_lançamentos[COLABORADOR],'CRONOGRAMA (DIARIO)'!$B10)</f>
        <v>0</v>
      </c>
    </row>
    <row r="11" spans="2:42" ht="17.25" customHeight="1" x14ac:dyDescent="0.2">
      <c r="B11" s="20" t="s">
        <v>32</v>
      </c>
      <c r="C11" s="20">
        <f>COUNTIFS(Tab_lançamentos[DATA INICIO],"&lt;="&amp;'CRONOGRAMA (DIARIO)'!C$7,Tab_lançamentos[DATA FINAL],"&gt;="&amp;'CRONOGRAMA (DIARIO)'!C$7,Tab_lançamentos[COLABORADOR],'CRONOGRAMA (DIARIO)'!$B11)</f>
        <v>0</v>
      </c>
      <c r="D11" s="20">
        <f>COUNTIFS(Tab_lançamentos[DATA INICIO],"&lt;="&amp;'CRONOGRAMA (DIARIO)'!D$7,Tab_lançamentos[DATA FINAL],"&gt;="&amp;'CRONOGRAMA (DIARIO)'!D$7,Tab_lançamentos[COLABORADOR],'CRONOGRAMA (DIARIO)'!$B11)</f>
        <v>0</v>
      </c>
      <c r="E11" s="20">
        <f>COUNTIFS(Tab_lançamentos[DATA INICIO],"&lt;="&amp;'CRONOGRAMA (DIARIO)'!E$7,Tab_lançamentos[DATA FINAL],"&gt;="&amp;'CRONOGRAMA (DIARIO)'!E$7,Tab_lançamentos[COLABORADOR],'CRONOGRAMA (DIARIO)'!$B11)</f>
        <v>0</v>
      </c>
      <c r="F11" s="20">
        <f>COUNTIFS(Tab_lançamentos[DATA INICIO],"&lt;="&amp;'CRONOGRAMA (DIARIO)'!F$7,Tab_lançamentos[DATA FINAL],"&gt;="&amp;'CRONOGRAMA (DIARIO)'!F$7,Tab_lançamentos[COLABORADOR],'CRONOGRAMA (DIARIO)'!$B11)</f>
        <v>0</v>
      </c>
      <c r="G11" s="20">
        <f>COUNTIFS(Tab_lançamentos[DATA INICIO],"&lt;="&amp;'CRONOGRAMA (DIARIO)'!G$7,Tab_lançamentos[DATA FINAL],"&gt;="&amp;'CRONOGRAMA (DIARIO)'!G$7,Tab_lançamentos[COLABORADOR],'CRONOGRAMA (DIARIO)'!$B11)</f>
        <v>0</v>
      </c>
      <c r="H11" s="20">
        <f>COUNTIFS(Tab_lançamentos[DATA INICIO],"&lt;="&amp;'CRONOGRAMA (DIARIO)'!H$7,Tab_lançamentos[DATA FINAL],"&gt;="&amp;'CRONOGRAMA (DIARIO)'!H$7,Tab_lançamentos[COLABORADOR],'CRONOGRAMA (DIARIO)'!$B11)</f>
        <v>0</v>
      </c>
      <c r="I11" s="20">
        <f>COUNTIFS(Tab_lançamentos[DATA INICIO],"&lt;="&amp;'CRONOGRAMA (DIARIO)'!I$7,Tab_lançamentos[DATA FINAL],"&gt;="&amp;'CRONOGRAMA (DIARIO)'!I$7,Tab_lançamentos[COLABORADOR],'CRONOGRAMA (DIARIO)'!$B11)</f>
        <v>0</v>
      </c>
      <c r="J11" s="20">
        <f>COUNTIFS(Tab_lançamentos[DATA INICIO],"&lt;="&amp;'CRONOGRAMA (DIARIO)'!J$7,Tab_lançamentos[DATA FINAL],"&gt;="&amp;'CRONOGRAMA (DIARIO)'!J$7,Tab_lançamentos[COLABORADOR],'CRONOGRAMA (DIARIO)'!$B11)</f>
        <v>0</v>
      </c>
      <c r="K11" s="20">
        <f>COUNTIFS(Tab_lançamentos[DATA INICIO],"&lt;="&amp;'CRONOGRAMA (DIARIO)'!K$7,Tab_lançamentos[DATA FINAL],"&gt;="&amp;'CRONOGRAMA (DIARIO)'!K$7,Tab_lançamentos[COLABORADOR],'CRONOGRAMA (DIARIO)'!$B11)</f>
        <v>0</v>
      </c>
      <c r="L11" s="20">
        <f>COUNTIFS(Tab_lançamentos[DATA INICIO],"&lt;="&amp;'CRONOGRAMA (DIARIO)'!L$7,Tab_lançamentos[DATA FINAL],"&gt;="&amp;'CRONOGRAMA (DIARIO)'!L$7,Tab_lançamentos[COLABORADOR],'CRONOGRAMA (DIARIO)'!$B11)</f>
        <v>0</v>
      </c>
      <c r="M11" s="20">
        <f>COUNTIFS(Tab_lançamentos[DATA INICIO],"&lt;="&amp;'CRONOGRAMA (DIARIO)'!M$7,Tab_lançamentos[DATA FINAL],"&gt;="&amp;'CRONOGRAMA (DIARIO)'!M$7,Tab_lançamentos[COLABORADOR],'CRONOGRAMA (DIARIO)'!$B11)</f>
        <v>0</v>
      </c>
      <c r="N11" s="20">
        <f>COUNTIFS(Tab_lançamentos[DATA INICIO],"&lt;="&amp;'CRONOGRAMA (DIARIO)'!N$7,Tab_lançamentos[DATA FINAL],"&gt;="&amp;'CRONOGRAMA (DIARIO)'!N$7,Tab_lançamentos[COLABORADOR],'CRONOGRAMA (DIARIO)'!$B11)</f>
        <v>0</v>
      </c>
      <c r="O11" s="20">
        <f>COUNTIFS(Tab_lançamentos[DATA INICIO],"&lt;="&amp;'CRONOGRAMA (DIARIO)'!O$7,Tab_lançamentos[DATA FINAL],"&gt;="&amp;'CRONOGRAMA (DIARIO)'!O$7,Tab_lançamentos[COLABORADOR],'CRONOGRAMA (DIARIO)'!$B11)</f>
        <v>0</v>
      </c>
      <c r="P11" s="20">
        <f>COUNTIFS(Tab_lançamentos[DATA INICIO],"&lt;="&amp;'CRONOGRAMA (DIARIO)'!P$7,Tab_lançamentos[DATA FINAL],"&gt;="&amp;'CRONOGRAMA (DIARIO)'!P$7,Tab_lançamentos[COLABORADOR],'CRONOGRAMA (DIARIO)'!$B11)</f>
        <v>0</v>
      </c>
      <c r="Q11" s="20">
        <f>COUNTIFS(Tab_lançamentos[DATA INICIO],"&lt;="&amp;'CRONOGRAMA (DIARIO)'!Q$7,Tab_lançamentos[DATA FINAL],"&gt;="&amp;'CRONOGRAMA (DIARIO)'!Q$7,Tab_lançamentos[COLABORADOR],'CRONOGRAMA (DIARIO)'!$B11)</f>
        <v>0</v>
      </c>
      <c r="R11" s="20">
        <f>COUNTIFS(Tab_lançamentos[DATA INICIO],"&lt;="&amp;'CRONOGRAMA (DIARIO)'!R$7,Tab_lançamentos[DATA FINAL],"&gt;="&amp;'CRONOGRAMA (DIARIO)'!R$7,Tab_lançamentos[COLABORADOR],'CRONOGRAMA (DIARIO)'!$B11)</f>
        <v>0</v>
      </c>
      <c r="S11" s="20">
        <f>COUNTIFS(Tab_lançamentos[DATA INICIO],"&lt;="&amp;'CRONOGRAMA (DIARIO)'!S$7,Tab_lançamentos[DATA FINAL],"&gt;="&amp;'CRONOGRAMA (DIARIO)'!S$7,Tab_lançamentos[COLABORADOR],'CRONOGRAMA (DIARIO)'!$B11)</f>
        <v>0</v>
      </c>
      <c r="T11" s="20">
        <f>COUNTIFS(Tab_lançamentos[DATA INICIO],"&lt;="&amp;'CRONOGRAMA (DIARIO)'!T$7,Tab_lançamentos[DATA FINAL],"&gt;="&amp;'CRONOGRAMA (DIARIO)'!T$7,Tab_lançamentos[COLABORADOR],'CRONOGRAMA (DIARIO)'!$B11)</f>
        <v>0</v>
      </c>
      <c r="U11" s="20">
        <f>COUNTIFS(Tab_lançamentos[DATA INICIO],"&lt;="&amp;'CRONOGRAMA (DIARIO)'!U$7,Tab_lançamentos[DATA FINAL],"&gt;="&amp;'CRONOGRAMA (DIARIO)'!U$7,Tab_lançamentos[COLABORADOR],'CRONOGRAMA (DIARIO)'!$B11)</f>
        <v>0</v>
      </c>
      <c r="V11" s="20">
        <f>COUNTIFS(Tab_lançamentos[DATA INICIO],"&lt;="&amp;'CRONOGRAMA (DIARIO)'!V$7,Tab_lançamentos[DATA FINAL],"&gt;="&amp;'CRONOGRAMA (DIARIO)'!V$7,Tab_lançamentos[COLABORADOR],'CRONOGRAMA (DIARIO)'!$B11)</f>
        <v>0</v>
      </c>
      <c r="W11" s="20">
        <f>COUNTIFS(Tab_lançamentos[DATA INICIO],"&lt;="&amp;'CRONOGRAMA (DIARIO)'!W$7,Tab_lançamentos[DATA FINAL],"&gt;="&amp;'CRONOGRAMA (DIARIO)'!W$7,Tab_lançamentos[COLABORADOR],'CRONOGRAMA (DIARIO)'!$B11)</f>
        <v>0</v>
      </c>
      <c r="X11" s="20">
        <f>COUNTIFS(Tab_lançamentos[DATA INICIO],"&lt;="&amp;'CRONOGRAMA (DIARIO)'!X$7,Tab_lançamentos[DATA FINAL],"&gt;="&amp;'CRONOGRAMA (DIARIO)'!X$7,Tab_lançamentos[COLABORADOR],'CRONOGRAMA (DIARIO)'!$B11)</f>
        <v>0</v>
      </c>
      <c r="Y11" s="20">
        <f>COUNTIFS(Tab_lançamentos[DATA INICIO],"&lt;="&amp;'CRONOGRAMA (DIARIO)'!Y$7,Tab_lançamentos[DATA FINAL],"&gt;="&amp;'CRONOGRAMA (DIARIO)'!Y$7,Tab_lançamentos[COLABORADOR],'CRONOGRAMA (DIARIO)'!$B11)</f>
        <v>0</v>
      </c>
      <c r="Z11" s="20">
        <f>COUNTIFS(Tab_lançamentos[DATA INICIO],"&lt;="&amp;'CRONOGRAMA (DIARIO)'!Z$7,Tab_lançamentos[DATA FINAL],"&gt;="&amp;'CRONOGRAMA (DIARIO)'!Z$7,Tab_lançamentos[COLABORADOR],'CRONOGRAMA (DIARIO)'!$B11)</f>
        <v>0</v>
      </c>
      <c r="AA11" s="20">
        <f>COUNTIFS(Tab_lançamentos[DATA INICIO],"&lt;="&amp;'CRONOGRAMA (DIARIO)'!AA$7,Tab_lançamentos[DATA FINAL],"&gt;="&amp;'CRONOGRAMA (DIARIO)'!AA$7,Tab_lançamentos[COLABORADOR],'CRONOGRAMA (DIARIO)'!$B11)</f>
        <v>1</v>
      </c>
      <c r="AB11" s="20">
        <f>COUNTIFS(Tab_lançamentos[DATA INICIO],"&lt;="&amp;'CRONOGRAMA (DIARIO)'!AB$7,Tab_lançamentos[DATA FINAL],"&gt;="&amp;'CRONOGRAMA (DIARIO)'!AB$7,Tab_lançamentos[COLABORADOR],'CRONOGRAMA (DIARIO)'!$B11)</f>
        <v>1</v>
      </c>
      <c r="AC11" s="20">
        <f>COUNTIFS(Tab_lançamentos[DATA INICIO],"&lt;="&amp;'CRONOGRAMA (DIARIO)'!AC$7,Tab_lançamentos[DATA FINAL],"&gt;="&amp;'CRONOGRAMA (DIARIO)'!AC$7,Tab_lançamentos[COLABORADOR],'CRONOGRAMA (DIARIO)'!$B11)</f>
        <v>1</v>
      </c>
      <c r="AD11" s="20">
        <f>COUNTIFS(Tab_lançamentos[DATA INICIO],"&lt;="&amp;'CRONOGRAMA (DIARIO)'!AD$7,Tab_lançamentos[DATA FINAL],"&gt;="&amp;'CRONOGRAMA (DIARIO)'!AD$7,Tab_lançamentos[COLABORADOR],'CRONOGRAMA (DIARIO)'!$B11)</f>
        <v>1</v>
      </c>
      <c r="AE11" s="20">
        <f>COUNTIFS(Tab_lançamentos[DATA INICIO],"&lt;="&amp;'CRONOGRAMA (DIARIO)'!AE$7,Tab_lançamentos[DATA FINAL],"&gt;="&amp;'CRONOGRAMA (DIARIO)'!AE$7,Tab_lançamentos[COLABORADOR],'CRONOGRAMA (DIARIO)'!$B11)</f>
        <v>1</v>
      </c>
      <c r="AF11" s="20">
        <f>COUNTIFS(Tab_lançamentos[DATA INICIO],"&lt;="&amp;'CRONOGRAMA (DIARIO)'!AF$7,Tab_lançamentos[DATA FINAL],"&gt;="&amp;'CRONOGRAMA (DIARIO)'!AF$7,Tab_lançamentos[COLABORADOR],'CRONOGRAMA (DIARIO)'!$B11)</f>
        <v>1</v>
      </c>
      <c r="AG11" s="20">
        <f>COUNTIFS(Tab_lançamentos[DATA INICIO],"&lt;="&amp;'CRONOGRAMA (DIARIO)'!AG$7,Tab_lançamentos[DATA FINAL],"&gt;="&amp;'CRONOGRAMA (DIARIO)'!AG$7,Tab_lançamentos[COLABORADOR],'CRONOGRAMA (DIARIO)'!$B11)</f>
        <v>1</v>
      </c>
    </row>
    <row r="12" spans="2:42" ht="17.25" customHeight="1" x14ac:dyDescent="0.2">
      <c r="B12" s="20" t="s">
        <v>33</v>
      </c>
      <c r="C12" s="20">
        <f>COUNTIFS(Tab_lançamentos[DATA INICIO],"&lt;="&amp;'CRONOGRAMA (DIARIO)'!C$7,Tab_lançamentos[DATA FINAL],"&gt;="&amp;'CRONOGRAMA (DIARIO)'!C$7,Tab_lançamentos[COLABORADOR],'CRONOGRAMA (DIARIO)'!$B12)</f>
        <v>0</v>
      </c>
      <c r="D12" s="20">
        <f>COUNTIFS(Tab_lançamentos[DATA INICIO],"&lt;="&amp;'CRONOGRAMA (DIARIO)'!D$7,Tab_lançamentos[DATA FINAL],"&gt;="&amp;'CRONOGRAMA (DIARIO)'!D$7,Tab_lançamentos[COLABORADOR],'CRONOGRAMA (DIARIO)'!$B12)</f>
        <v>0</v>
      </c>
      <c r="E12" s="20">
        <f>COUNTIFS(Tab_lançamentos[DATA INICIO],"&lt;="&amp;'CRONOGRAMA (DIARIO)'!E$7,Tab_lançamentos[DATA FINAL],"&gt;="&amp;'CRONOGRAMA (DIARIO)'!E$7,Tab_lançamentos[COLABORADOR],'CRONOGRAMA (DIARIO)'!$B12)</f>
        <v>0</v>
      </c>
      <c r="F12" s="20">
        <f>COUNTIFS(Tab_lançamentos[DATA INICIO],"&lt;="&amp;'CRONOGRAMA (DIARIO)'!F$7,Tab_lançamentos[DATA FINAL],"&gt;="&amp;'CRONOGRAMA (DIARIO)'!F$7,Tab_lançamentos[COLABORADOR],'CRONOGRAMA (DIARIO)'!$B12)</f>
        <v>0</v>
      </c>
      <c r="G12" s="20">
        <f>COUNTIFS(Tab_lançamentos[DATA INICIO],"&lt;="&amp;'CRONOGRAMA (DIARIO)'!G$7,Tab_lançamentos[DATA FINAL],"&gt;="&amp;'CRONOGRAMA (DIARIO)'!G$7,Tab_lançamentos[COLABORADOR],'CRONOGRAMA (DIARIO)'!$B12)</f>
        <v>0</v>
      </c>
      <c r="H12" s="20">
        <f>COUNTIFS(Tab_lançamentos[DATA INICIO],"&lt;="&amp;'CRONOGRAMA (DIARIO)'!H$7,Tab_lançamentos[DATA FINAL],"&gt;="&amp;'CRONOGRAMA (DIARIO)'!H$7,Tab_lançamentos[COLABORADOR],'CRONOGRAMA (DIARIO)'!$B12)</f>
        <v>0</v>
      </c>
      <c r="I12" s="20">
        <f>COUNTIFS(Tab_lançamentos[DATA INICIO],"&lt;="&amp;'CRONOGRAMA (DIARIO)'!I$7,Tab_lançamentos[DATA FINAL],"&gt;="&amp;'CRONOGRAMA (DIARIO)'!I$7,Tab_lançamentos[COLABORADOR],'CRONOGRAMA (DIARIO)'!$B12)</f>
        <v>0</v>
      </c>
      <c r="J12" s="20">
        <f>COUNTIFS(Tab_lançamentos[DATA INICIO],"&lt;="&amp;'CRONOGRAMA (DIARIO)'!J$7,Tab_lançamentos[DATA FINAL],"&gt;="&amp;'CRONOGRAMA (DIARIO)'!J$7,Tab_lançamentos[COLABORADOR],'CRONOGRAMA (DIARIO)'!$B12)</f>
        <v>0</v>
      </c>
      <c r="K12" s="20">
        <f>COUNTIFS(Tab_lançamentos[DATA INICIO],"&lt;="&amp;'CRONOGRAMA (DIARIO)'!K$7,Tab_lançamentos[DATA FINAL],"&gt;="&amp;'CRONOGRAMA (DIARIO)'!K$7,Tab_lançamentos[COLABORADOR],'CRONOGRAMA (DIARIO)'!$B12)</f>
        <v>0</v>
      </c>
      <c r="L12" s="20">
        <f>COUNTIFS(Tab_lançamentos[DATA INICIO],"&lt;="&amp;'CRONOGRAMA (DIARIO)'!L$7,Tab_lançamentos[DATA FINAL],"&gt;="&amp;'CRONOGRAMA (DIARIO)'!L$7,Tab_lançamentos[COLABORADOR],'CRONOGRAMA (DIARIO)'!$B12)</f>
        <v>0</v>
      </c>
      <c r="M12" s="20">
        <f>COUNTIFS(Tab_lançamentos[DATA INICIO],"&lt;="&amp;'CRONOGRAMA (DIARIO)'!M$7,Tab_lançamentos[DATA FINAL],"&gt;="&amp;'CRONOGRAMA (DIARIO)'!M$7,Tab_lançamentos[COLABORADOR],'CRONOGRAMA (DIARIO)'!$B12)</f>
        <v>0</v>
      </c>
      <c r="N12" s="20">
        <f>COUNTIFS(Tab_lançamentos[DATA INICIO],"&lt;="&amp;'CRONOGRAMA (DIARIO)'!N$7,Tab_lançamentos[DATA FINAL],"&gt;="&amp;'CRONOGRAMA (DIARIO)'!N$7,Tab_lançamentos[COLABORADOR],'CRONOGRAMA (DIARIO)'!$B12)</f>
        <v>0</v>
      </c>
      <c r="O12" s="20">
        <f>COUNTIFS(Tab_lançamentos[DATA INICIO],"&lt;="&amp;'CRONOGRAMA (DIARIO)'!O$7,Tab_lançamentos[DATA FINAL],"&gt;="&amp;'CRONOGRAMA (DIARIO)'!O$7,Tab_lançamentos[COLABORADOR],'CRONOGRAMA (DIARIO)'!$B12)</f>
        <v>0</v>
      </c>
      <c r="P12" s="20">
        <f>COUNTIFS(Tab_lançamentos[DATA INICIO],"&lt;="&amp;'CRONOGRAMA (DIARIO)'!P$7,Tab_lançamentos[DATA FINAL],"&gt;="&amp;'CRONOGRAMA (DIARIO)'!P$7,Tab_lançamentos[COLABORADOR],'CRONOGRAMA (DIARIO)'!$B12)</f>
        <v>0</v>
      </c>
      <c r="Q12" s="20">
        <f>COUNTIFS(Tab_lançamentos[DATA INICIO],"&lt;="&amp;'CRONOGRAMA (DIARIO)'!Q$7,Tab_lançamentos[DATA FINAL],"&gt;="&amp;'CRONOGRAMA (DIARIO)'!Q$7,Tab_lançamentos[COLABORADOR],'CRONOGRAMA (DIARIO)'!$B12)</f>
        <v>0</v>
      </c>
      <c r="R12" s="20">
        <f>COUNTIFS(Tab_lançamentos[DATA INICIO],"&lt;="&amp;'CRONOGRAMA (DIARIO)'!R$7,Tab_lançamentos[DATA FINAL],"&gt;="&amp;'CRONOGRAMA (DIARIO)'!R$7,Tab_lançamentos[COLABORADOR],'CRONOGRAMA (DIARIO)'!$B12)</f>
        <v>0</v>
      </c>
      <c r="S12" s="20">
        <f>COUNTIFS(Tab_lançamentos[DATA INICIO],"&lt;="&amp;'CRONOGRAMA (DIARIO)'!S$7,Tab_lançamentos[DATA FINAL],"&gt;="&amp;'CRONOGRAMA (DIARIO)'!S$7,Tab_lançamentos[COLABORADOR],'CRONOGRAMA (DIARIO)'!$B12)</f>
        <v>0</v>
      </c>
      <c r="T12" s="20">
        <f>COUNTIFS(Tab_lançamentos[DATA INICIO],"&lt;="&amp;'CRONOGRAMA (DIARIO)'!T$7,Tab_lançamentos[DATA FINAL],"&gt;="&amp;'CRONOGRAMA (DIARIO)'!T$7,Tab_lançamentos[COLABORADOR],'CRONOGRAMA (DIARIO)'!$B12)</f>
        <v>0</v>
      </c>
      <c r="U12" s="20">
        <f>COUNTIFS(Tab_lançamentos[DATA INICIO],"&lt;="&amp;'CRONOGRAMA (DIARIO)'!U$7,Tab_lançamentos[DATA FINAL],"&gt;="&amp;'CRONOGRAMA (DIARIO)'!U$7,Tab_lançamentos[COLABORADOR],'CRONOGRAMA (DIARIO)'!$B12)</f>
        <v>0</v>
      </c>
      <c r="V12" s="20">
        <f>COUNTIFS(Tab_lançamentos[DATA INICIO],"&lt;="&amp;'CRONOGRAMA (DIARIO)'!V$7,Tab_lançamentos[DATA FINAL],"&gt;="&amp;'CRONOGRAMA (DIARIO)'!V$7,Tab_lançamentos[COLABORADOR],'CRONOGRAMA (DIARIO)'!$B12)</f>
        <v>0</v>
      </c>
      <c r="W12" s="20">
        <f>COUNTIFS(Tab_lançamentos[DATA INICIO],"&lt;="&amp;'CRONOGRAMA (DIARIO)'!W$7,Tab_lançamentos[DATA FINAL],"&gt;="&amp;'CRONOGRAMA (DIARIO)'!W$7,Tab_lançamentos[COLABORADOR],'CRONOGRAMA (DIARIO)'!$B12)</f>
        <v>0</v>
      </c>
      <c r="X12" s="20">
        <f>COUNTIFS(Tab_lançamentos[DATA INICIO],"&lt;="&amp;'CRONOGRAMA (DIARIO)'!X$7,Tab_lançamentos[DATA FINAL],"&gt;="&amp;'CRONOGRAMA (DIARIO)'!X$7,Tab_lançamentos[COLABORADOR],'CRONOGRAMA (DIARIO)'!$B12)</f>
        <v>0</v>
      </c>
      <c r="Y12" s="20">
        <f>COUNTIFS(Tab_lançamentos[DATA INICIO],"&lt;="&amp;'CRONOGRAMA (DIARIO)'!Y$7,Tab_lançamentos[DATA FINAL],"&gt;="&amp;'CRONOGRAMA (DIARIO)'!Y$7,Tab_lançamentos[COLABORADOR],'CRONOGRAMA (DIARIO)'!$B12)</f>
        <v>0</v>
      </c>
      <c r="Z12" s="20">
        <f>COUNTIFS(Tab_lançamentos[DATA INICIO],"&lt;="&amp;'CRONOGRAMA (DIARIO)'!Z$7,Tab_lançamentos[DATA FINAL],"&gt;="&amp;'CRONOGRAMA (DIARIO)'!Z$7,Tab_lançamentos[COLABORADOR],'CRONOGRAMA (DIARIO)'!$B12)</f>
        <v>0</v>
      </c>
      <c r="AA12" s="20">
        <f>COUNTIFS(Tab_lançamentos[DATA INICIO],"&lt;="&amp;'CRONOGRAMA (DIARIO)'!AA$7,Tab_lançamentos[DATA FINAL],"&gt;="&amp;'CRONOGRAMA (DIARIO)'!AA$7,Tab_lançamentos[COLABORADOR],'CRONOGRAMA (DIARIO)'!$B12)</f>
        <v>0</v>
      </c>
      <c r="AB12" s="20">
        <f>COUNTIFS(Tab_lançamentos[DATA INICIO],"&lt;="&amp;'CRONOGRAMA (DIARIO)'!AB$7,Tab_lançamentos[DATA FINAL],"&gt;="&amp;'CRONOGRAMA (DIARIO)'!AB$7,Tab_lançamentos[COLABORADOR],'CRONOGRAMA (DIARIO)'!$B12)</f>
        <v>0</v>
      </c>
      <c r="AC12" s="20">
        <f>COUNTIFS(Tab_lançamentos[DATA INICIO],"&lt;="&amp;'CRONOGRAMA (DIARIO)'!AC$7,Tab_lançamentos[DATA FINAL],"&gt;="&amp;'CRONOGRAMA (DIARIO)'!AC$7,Tab_lançamentos[COLABORADOR],'CRONOGRAMA (DIARIO)'!$B12)</f>
        <v>0</v>
      </c>
      <c r="AD12" s="20">
        <f>COUNTIFS(Tab_lançamentos[DATA INICIO],"&lt;="&amp;'CRONOGRAMA (DIARIO)'!AD$7,Tab_lançamentos[DATA FINAL],"&gt;="&amp;'CRONOGRAMA (DIARIO)'!AD$7,Tab_lançamentos[COLABORADOR],'CRONOGRAMA (DIARIO)'!$B12)</f>
        <v>0</v>
      </c>
      <c r="AE12" s="20">
        <f>COUNTIFS(Tab_lançamentos[DATA INICIO],"&lt;="&amp;'CRONOGRAMA (DIARIO)'!AE$7,Tab_lançamentos[DATA FINAL],"&gt;="&amp;'CRONOGRAMA (DIARIO)'!AE$7,Tab_lançamentos[COLABORADOR],'CRONOGRAMA (DIARIO)'!$B12)</f>
        <v>0</v>
      </c>
      <c r="AF12" s="20">
        <f>COUNTIFS(Tab_lançamentos[DATA INICIO],"&lt;="&amp;'CRONOGRAMA (DIARIO)'!AF$7,Tab_lançamentos[DATA FINAL],"&gt;="&amp;'CRONOGRAMA (DIARIO)'!AF$7,Tab_lançamentos[COLABORADOR],'CRONOGRAMA (DIARIO)'!$B12)</f>
        <v>0</v>
      </c>
      <c r="AG12" s="20">
        <f>COUNTIFS(Tab_lançamentos[DATA INICIO],"&lt;="&amp;'CRONOGRAMA (DIARIO)'!AG$7,Tab_lançamentos[DATA FINAL],"&gt;="&amp;'CRONOGRAMA (DIARIO)'!AG$7,Tab_lançamentos[COLABORADOR],'CRONOGRAMA (DIARIO)'!$B12)</f>
        <v>0</v>
      </c>
    </row>
    <row r="13" spans="2:42" ht="17.25" customHeight="1" x14ac:dyDescent="0.2">
      <c r="B13" s="20" t="s">
        <v>69</v>
      </c>
      <c r="C13" s="20">
        <f>COUNTIFS(Tab_lançamentos[DATA INICIO],"&lt;="&amp;'CRONOGRAMA (DIARIO)'!C$7,Tab_lançamentos[DATA FINAL],"&gt;="&amp;'CRONOGRAMA (DIARIO)'!C$7,Tab_lançamentos[COLABORADOR],'CRONOGRAMA (DIARIO)'!$B13)</f>
        <v>1</v>
      </c>
      <c r="D13" s="20">
        <f>COUNTIFS(Tab_lançamentos[DATA INICIO],"&lt;="&amp;'CRONOGRAMA (DIARIO)'!D$7,Tab_lançamentos[DATA FINAL],"&gt;="&amp;'CRONOGRAMA (DIARIO)'!D$7,Tab_lançamentos[COLABORADOR],'CRONOGRAMA (DIARIO)'!$B13)</f>
        <v>1</v>
      </c>
      <c r="E13" s="20">
        <f>COUNTIFS(Tab_lançamentos[DATA INICIO],"&lt;="&amp;'CRONOGRAMA (DIARIO)'!E$7,Tab_lançamentos[DATA FINAL],"&gt;="&amp;'CRONOGRAMA (DIARIO)'!E$7,Tab_lançamentos[COLABORADOR],'CRONOGRAMA (DIARIO)'!$B13)</f>
        <v>1</v>
      </c>
      <c r="F13" s="20">
        <f>COUNTIFS(Tab_lançamentos[DATA INICIO],"&lt;="&amp;'CRONOGRAMA (DIARIO)'!F$7,Tab_lançamentos[DATA FINAL],"&gt;="&amp;'CRONOGRAMA (DIARIO)'!F$7,Tab_lançamentos[COLABORADOR],'CRONOGRAMA (DIARIO)'!$B13)</f>
        <v>1</v>
      </c>
      <c r="G13" s="20">
        <f>COUNTIFS(Tab_lançamentos[DATA INICIO],"&lt;="&amp;'CRONOGRAMA (DIARIO)'!G$7,Tab_lançamentos[DATA FINAL],"&gt;="&amp;'CRONOGRAMA (DIARIO)'!G$7,Tab_lançamentos[COLABORADOR],'CRONOGRAMA (DIARIO)'!$B13)</f>
        <v>1</v>
      </c>
      <c r="H13" s="20">
        <f>COUNTIFS(Tab_lançamentos[DATA INICIO],"&lt;="&amp;'CRONOGRAMA (DIARIO)'!H$7,Tab_lançamentos[DATA FINAL],"&gt;="&amp;'CRONOGRAMA (DIARIO)'!H$7,Tab_lançamentos[COLABORADOR],'CRONOGRAMA (DIARIO)'!$B13)</f>
        <v>1</v>
      </c>
      <c r="I13" s="20">
        <f>COUNTIFS(Tab_lançamentos[DATA INICIO],"&lt;="&amp;'CRONOGRAMA (DIARIO)'!I$7,Tab_lançamentos[DATA FINAL],"&gt;="&amp;'CRONOGRAMA (DIARIO)'!I$7,Tab_lançamentos[COLABORADOR],'CRONOGRAMA (DIARIO)'!$B13)</f>
        <v>1</v>
      </c>
      <c r="J13" s="20">
        <f>COUNTIFS(Tab_lançamentos[DATA INICIO],"&lt;="&amp;'CRONOGRAMA (DIARIO)'!J$7,Tab_lançamentos[DATA FINAL],"&gt;="&amp;'CRONOGRAMA (DIARIO)'!J$7,Tab_lançamentos[COLABORADOR],'CRONOGRAMA (DIARIO)'!$B13)</f>
        <v>1</v>
      </c>
      <c r="K13" s="20">
        <f>COUNTIFS(Tab_lançamentos[DATA INICIO],"&lt;="&amp;'CRONOGRAMA (DIARIO)'!K$7,Tab_lançamentos[DATA FINAL],"&gt;="&amp;'CRONOGRAMA (DIARIO)'!K$7,Tab_lançamentos[COLABORADOR],'CRONOGRAMA (DIARIO)'!$B13)</f>
        <v>1</v>
      </c>
      <c r="L13" s="20">
        <f>COUNTIFS(Tab_lançamentos[DATA INICIO],"&lt;="&amp;'CRONOGRAMA (DIARIO)'!L$7,Tab_lançamentos[DATA FINAL],"&gt;="&amp;'CRONOGRAMA (DIARIO)'!L$7,Tab_lançamentos[COLABORADOR],'CRONOGRAMA (DIARIO)'!$B13)</f>
        <v>1</v>
      </c>
      <c r="M13" s="20">
        <f>COUNTIFS(Tab_lançamentos[DATA INICIO],"&lt;="&amp;'CRONOGRAMA (DIARIO)'!M$7,Tab_lançamentos[DATA FINAL],"&gt;="&amp;'CRONOGRAMA (DIARIO)'!M$7,Tab_lançamentos[COLABORADOR],'CRONOGRAMA (DIARIO)'!$B13)</f>
        <v>1</v>
      </c>
      <c r="N13" s="20">
        <f>COUNTIFS(Tab_lançamentos[DATA INICIO],"&lt;="&amp;'CRONOGRAMA (DIARIO)'!N$7,Tab_lançamentos[DATA FINAL],"&gt;="&amp;'CRONOGRAMA (DIARIO)'!N$7,Tab_lançamentos[COLABORADOR],'CRONOGRAMA (DIARIO)'!$B13)</f>
        <v>1</v>
      </c>
      <c r="O13" s="20">
        <f>COUNTIFS(Tab_lançamentos[DATA INICIO],"&lt;="&amp;'CRONOGRAMA (DIARIO)'!O$7,Tab_lançamentos[DATA FINAL],"&gt;="&amp;'CRONOGRAMA (DIARIO)'!O$7,Tab_lançamentos[COLABORADOR],'CRONOGRAMA (DIARIO)'!$B13)</f>
        <v>1</v>
      </c>
      <c r="P13" s="20">
        <f>COUNTIFS(Tab_lançamentos[DATA INICIO],"&lt;="&amp;'CRONOGRAMA (DIARIO)'!P$7,Tab_lançamentos[DATA FINAL],"&gt;="&amp;'CRONOGRAMA (DIARIO)'!P$7,Tab_lançamentos[COLABORADOR],'CRONOGRAMA (DIARIO)'!$B13)</f>
        <v>1</v>
      </c>
      <c r="Q13" s="20">
        <f>COUNTIFS(Tab_lançamentos[DATA INICIO],"&lt;="&amp;'CRONOGRAMA (DIARIO)'!Q$7,Tab_lançamentos[DATA FINAL],"&gt;="&amp;'CRONOGRAMA (DIARIO)'!Q$7,Tab_lançamentos[COLABORADOR],'CRONOGRAMA (DIARIO)'!$B13)</f>
        <v>1</v>
      </c>
      <c r="R13" s="20">
        <f>COUNTIFS(Tab_lançamentos[DATA INICIO],"&lt;="&amp;'CRONOGRAMA (DIARIO)'!R$7,Tab_lançamentos[DATA FINAL],"&gt;="&amp;'CRONOGRAMA (DIARIO)'!R$7,Tab_lançamentos[COLABORADOR],'CRONOGRAMA (DIARIO)'!$B13)</f>
        <v>1</v>
      </c>
      <c r="S13" s="20">
        <f>COUNTIFS(Tab_lançamentos[DATA INICIO],"&lt;="&amp;'CRONOGRAMA (DIARIO)'!S$7,Tab_lançamentos[DATA FINAL],"&gt;="&amp;'CRONOGRAMA (DIARIO)'!S$7,Tab_lançamentos[COLABORADOR],'CRONOGRAMA (DIARIO)'!$B13)</f>
        <v>0</v>
      </c>
      <c r="T13" s="20">
        <f>COUNTIFS(Tab_lançamentos[DATA INICIO],"&lt;="&amp;'CRONOGRAMA (DIARIO)'!T$7,Tab_lançamentos[DATA FINAL],"&gt;="&amp;'CRONOGRAMA (DIARIO)'!T$7,Tab_lançamentos[COLABORADOR],'CRONOGRAMA (DIARIO)'!$B13)</f>
        <v>0</v>
      </c>
      <c r="U13" s="20">
        <f>COUNTIFS(Tab_lançamentos[DATA INICIO],"&lt;="&amp;'CRONOGRAMA (DIARIO)'!U$7,Tab_lançamentos[DATA FINAL],"&gt;="&amp;'CRONOGRAMA (DIARIO)'!U$7,Tab_lançamentos[COLABORADOR],'CRONOGRAMA (DIARIO)'!$B13)</f>
        <v>0</v>
      </c>
      <c r="V13" s="20">
        <f>COUNTIFS(Tab_lançamentos[DATA INICIO],"&lt;="&amp;'CRONOGRAMA (DIARIO)'!V$7,Tab_lançamentos[DATA FINAL],"&gt;="&amp;'CRONOGRAMA (DIARIO)'!V$7,Tab_lançamentos[COLABORADOR],'CRONOGRAMA (DIARIO)'!$B13)</f>
        <v>0</v>
      </c>
      <c r="W13" s="20">
        <f>COUNTIFS(Tab_lançamentos[DATA INICIO],"&lt;="&amp;'CRONOGRAMA (DIARIO)'!W$7,Tab_lançamentos[DATA FINAL],"&gt;="&amp;'CRONOGRAMA (DIARIO)'!W$7,Tab_lançamentos[COLABORADOR],'CRONOGRAMA (DIARIO)'!$B13)</f>
        <v>0</v>
      </c>
      <c r="X13" s="20">
        <f>COUNTIFS(Tab_lançamentos[DATA INICIO],"&lt;="&amp;'CRONOGRAMA (DIARIO)'!X$7,Tab_lançamentos[DATA FINAL],"&gt;="&amp;'CRONOGRAMA (DIARIO)'!X$7,Tab_lançamentos[COLABORADOR],'CRONOGRAMA (DIARIO)'!$B13)</f>
        <v>0</v>
      </c>
      <c r="Y13" s="20">
        <f>COUNTIFS(Tab_lançamentos[DATA INICIO],"&lt;="&amp;'CRONOGRAMA (DIARIO)'!Y$7,Tab_lançamentos[DATA FINAL],"&gt;="&amp;'CRONOGRAMA (DIARIO)'!Y$7,Tab_lançamentos[COLABORADOR],'CRONOGRAMA (DIARIO)'!$B13)</f>
        <v>0</v>
      </c>
      <c r="Z13" s="20">
        <f>COUNTIFS(Tab_lançamentos[DATA INICIO],"&lt;="&amp;'CRONOGRAMA (DIARIO)'!Z$7,Tab_lançamentos[DATA FINAL],"&gt;="&amp;'CRONOGRAMA (DIARIO)'!Z$7,Tab_lançamentos[COLABORADOR],'CRONOGRAMA (DIARIO)'!$B13)</f>
        <v>0</v>
      </c>
      <c r="AA13" s="20">
        <f>COUNTIFS(Tab_lançamentos[DATA INICIO],"&lt;="&amp;'CRONOGRAMA (DIARIO)'!AA$7,Tab_lançamentos[DATA FINAL],"&gt;="&amp;'CRONOGRAMA (DIARIO)'!AA$7,Tab_lançamentos[COLABORADOR],'CRONOGRAMA (DIARIO)'!$B13)</f>
        <v>0</v>
      </c>
      <c r="AB13" s="20">
        <f>COUNTIFS(Tab_lançamentos[DATA INICIO],"&lt;="&amp;'CRONOGRAMA (DIARIO)'!AB$7,Tab_lançamentos[DATA FINAL],"&gt;="&amp;'CRONOGRAMA (DIARIO)'!AB$7,Tab_lançamentos[COLABORADOR],'CRONOGRAMA (DIARIO)'!$B13)</f>
        <v>0</v>
      </c>
      <c r="AC13" s="20">
        <f>COUNTIFS(Tab_lançamentos[DATA INICIO],"&lt;="&amp;'CRONOGRAMA (DIARIO)'!AC$7,Tab_lançamentos[DATA FINAL],"&gt;="&amp;'CRONOGRAMA (DIARIO)'!AC$7,Tab_lançamentos[COLABORADOR],'CRONOGRAMA (DIARIO)'!$B13)</f>
        <v>0</v>
      </c>
      <c r="AD13" s="20">
        <f>COUNTIFS(Tab_lançamentos[DATA INICIO],"&lt;="&amp;'CRONOGRAMA (DIARIO)'!AD$7,Tab_lançamentos[DATA FINAL],"&gt;="&amp;'CRONOGRAMA (DIARIO)'!AD$7,Tab_lançamentos[COLABORADOR],'CRONOGRAMA (DIARIO)'!$B13)</f>
        <v>0</v>
      </c>
      <c r="AE13" s="20">
        <f>COUNTIFS(Tab_lançamentos[DATA INICIO],"&lt;="&amp;'CRONOGRAMA (DIARIO)'!AE$7,Tab_lançamentos[DATA FINAL],"&gt;="&amp;'CRONOGRAMA (DIARIO)'!AE$7,Tab_lançamentos[COLABORADOR],'CRONOGRAMA (DIARIO)'!$B13)</f>
        <v>0</v>
      </c>
      <c r="AF13" s="20">
        <f>COUNTIFS(Tab_lançamentos[DATA INICIO],"&lt;="&amp;'CRONOGRAMA (DIARIO)'!AF$7,Tab_lançamentos[DATA FINAL],"&gt;="&amp;'CRONOGRAMA (DIARIO)'!AF$7,Tab_lançamentos[COLABORADOR],'CRONOGRAMA (DIARIO)'!$B13)</f>
        <v>0</v>
      </c>
      <c r="AG13" s="20">
        <f>COUNTIFS(Tab_lançamentos[DATA INICIO],"&lt;="&amp;'CRONOGRAMA (DIARIO)'!AG$7,Tab_lançamentos[DATA FINAL],"&gt;="&amp;'CRONOGRAMA (DIARIO)'!AG$7,Tab_lançamentos[COLABORADOR],'CRONOGRAMA (DIARIO)'!$B13)</f>
        <v>0</v>
      </c>
    </row>
    <row r="14" spans="2:42" ht="17.25" customHeight="1" x14ac:dyDescent="0.2">
      <c r="B14" s="20" t="s">
        <v>70</v>
      </c>
      <c r="C14" s="20">
        <f>COUNTIFS(Tab_lançamentos[DATA INICIO],"&lt;="&amp;'CRONOGRAMA (DIARIO)'!C$7,Tab_lançamentos[DATA FINAL],"&gt;="&amp;'CRONOGRAMA (DIARIO)'!C$7,Tab_lançamentos[COLABORADOR],'CRONOGRAMA (DIARIO)'!$B14)</f>
        <v>0</v>
      </c>
      <c r="D14" s="20">
        <f>COUNTIFS(Tab_lançamentos[DATA INICIO],"&lt;="&amp;'CRONOGRAMA (DIARIO)'!D$7,Tab_lançamentos[DATA FINAL],"&gt;="&amp;'CRONOGRAMA (DIARIO)'!D$7,Tab_lançamentos[COLABORADOR],'CRONOGRAMA (DIARIO)'!$B14)</f>
        <v>0</v>
      </c>
      <c r="E14" s="20">
        <f>COUNTIFS(Tab_lançamentos[DATA INICIO],"&lt;="&amp;'CRONOGRAMA (DIARIO)'!E$7,Tab_lançamentos[DATA FINAL],"&gt;="&amp;'CRONOGRAMA (DIARIO)'!E$7,Tab_lançamentos[COLABORADOR],'CRONOGRAMA (DIARIO)'!$B14)</f>
        <v>0</v>
      </c>
      <c r="F14" s="20">
        <f>COUNTIFS(Tab_lançamentos[DATA INICIO],"&lt;="&amp;'CRONOGRAMA (DIARIO)'!F$7,Tab_lançamentos[DATA FINAL],"&gt;="&amp;'CRONOGRAMA (DIARIO)'!F$7,Tab_lançamentos[COLABORADOR],'CRONOGRAMA (DIARIO)'!$B14)</f>
        <v>0</v>
      </c>
      <c r="G14" s="20">
        <f>COUNTIFS(Tab_lançamentos[DATA INICIO],"&lt;="&amp;'CRONOGRAMA (DIARIO)'!G$7,Tab_lançamentos[DATA FINAL],"&gt;="&amp;'CRONOGRAMA (DIARIO)'!G$7,Tab_lançamentos[COLABORADOR],'CRONOGRAMA (DIARIO)'!$B14)</f>
        <v>0</v>
      </c>
      <c r="H14" s="20">
        <f>COUNTIFS(Tab_lançamentos[DATA INICIO],"&lt;="&amp;'CRONOGRAMA (DIARIO)'!H$7,Tab_lançamentos[DATA FINAL],"&gt;="&amp;'CRONOGRAMA (DIARIO)'!H$7,Tab_lançamentos[COLABORADOR],'CRONOGRAMA (DIARIO)'!$B14)</f>
        <v>0</v>
      </c>
      <c r="I14" s="20">
        <f>COUNTIFS(Tab_lançamentos[DATA INICIO],"&lt;="&amp;'CRONOGRAMA (DIARIO)'!I$7,Tab_lançamentos[DATA FINAL],"&gt;="&amp;'CRONOGRAMA (DIARIO)'!I$7,Tab_lançamentos[COLABORADOR],'CRONOGRAMA (DIARIO)'!$B14)</f>
        <v>0</v>
      </c>
      <c r="J14" s="20">
        <f>COUNTIFS(Tab_lançamentos[DATA INICIO],"&lt;="&amp;'CRONOGRAMA (DIARIO)'!J$7,Tab_lançamentos[DATA FINAL],"&gt;="&amp;'CRONOGRAMA (DIARIO)'!J$7,Tab_lançamentos[COLABORADOR],'CRONOGRAMA (DIARIO)'!$B14)</f>
        <v>0</v>
      </c>
      <c r="K14" s="20">
        <f>COUNTIFS(Tab_lançamentos[DATA INICIO],"&lt;="&amp;'CRONOGRAMA (DIARIO)'!K$7,Tab_lançamentos[DATA FINAL],"&gt;="&amp;'CRONOGRAMA (DIARIO)'!K$7,Tab_lançamentos[COLABORADOR],'CRONOGRAMA (DIARIO)'!$B14)</f>
        <v>0</v>
      </c>
      <c r="L14" s="20">
        <f>COUNTIFS(Tab_lançamentos[DATA INICIO],"&lt;="&amp;'CRONOGRAMA (DIARIO)'!L$7,Tab_lançamentos[DATA FINAL],"&gt;="&amp;'CRONOGRAMA (DIARIO)'!L$7,Tab_lançamentos[COLABORADOR],'CRONOGRAMA (DIARIO)'!$B14)</f>
        <v>1</v>
      </c>
      <c r="M14" s="20">
        <f>COUNTIFS(Tab_lançamentos[DATA INICIO],"&lt;="&amp;'CRONOGRAMA (DIARIO)'!M$7,Tab_lançamentos[DATA FINAL],"&gt;="&amp;'CRONOGRAMA (DIARIO)'!M$7,Tab_lançamentos[COLABORADOR],'CRONOGRAMA (DIARIO)'!$B14)</f>
        <v>1</v>
      </c>
      <c r="N14" s="20">
        <f>COUNTIFS(Tab_lançamentos[DATA INICIO],"&lt;="&amp;'CRONOGRAMA (DIARIO)'!N$7,Tab_lançamentos[DATA FINAL],"&gt;="&amp;'CRONOGRAMA (DIARIO)'!N$7,Tab_lançamentos[COLABORADOR],'CRONOGRAMA (DIARIO)'!$B14)</f>
        <v>1</v>
      </c>
      <c r="O14" s="20">
        <f>COUNTIFS(Tab_lançamentos[DATA INICIO],"&lt;="&amp;'CRONOGRAMA (DIARIO)'!O$7,Tab_lançamentos[DATA FINAL],"&gt;="&amp;'CRONOGRAMA (DIARIO)'!O$7,Tab_lançamentos[COLABORADOR],'CRONOGRAMA (DIARIO)'!$B14)</f>
        <v>1</v>
      </c>
      <c r="P14" s="20">
        <f>COUNTIFS(Tab_lançamentos[DATA INICIO],"&lt;="&amp;'CRONOGRAMA (DIARIO)'!P$7,Tab_lançamentos[DATA FINAL],"&gt;="&amp;'CRONOGRAMA (DIARIO)'!P$7,Tab_lançamentos[COLABORADOR],'CRONOGRAMA (DIARIO)'!$B14)</f>
        <v>1</v>
      </c>
      <c r="Q14" s="20">
        <f>COUNTIFS(Tab_lançamentos[DATA INICIO],"&lt;="&amp;'CRONOGRAMA (DIARIO)'!Q$7,Tab_lançamentos[DATA FINAL],"&gt;="&amp;'CRONOGRAMA (DIARIO)'!Q$7,Tab_lançamentos[COLABORADOR],'CRONOGRAMA (DIARIO)'!$B14)</f>
        <v>1</v>
      </c>
      <c r="R14" s="20">
        <f>COUNTIFS(Tab_lançamentos[DATA INICIO],"&lt;="&amp;'CRONOGRAMA (DIARIO)'!R$7,Tab_lançamentos[DATA FINAL],"&gt;="&amp;'CRONOGRAMA (DIARIO)'!R$7,Tab_lançamentos[COLABORADOR],'CRONOGRAMA (DIARIO)'!$B14)</f>
        <v>1</v>
      </c>
      <c r="S14" s="20">
        <f>COUNTIFS(Tab_lançamentos[DATA INICIO],"&lt;="&amp;'CRONOGRAMA (DIARIO)'!S$7,Tab_lançamentos[DATA FINAL],"&gt;="&amp;'CRONOGRAMA (DIARIO)'!S$7,Tab_lançamentos[COLABORADOR],'CRONOGRAMA (DIARIO)'!$B14)</f>
        <v>1</v>
      </c>
      <c r="T14" s="20">
        <f>COUNTIFS(Tab_lançamentos[DATA INICIO],"&lt;="&amp;'CRONOGRAMA (DIARIO)'!T$7,Tab_lançamentos[DATA FINAL],"&gt;="&amp;'CRONOGRAMA (DIARIO)'!T$7,Tab_lançamentos[COLABORADOR],'CRONOGRAMA (DIARIO)'!$B14)</f>
        <v>1</v>
      </c>
      <c r="U14" s="20">
        <f>COUNTIFS(Tab_lançamentos[DATA INICIO],"&lt;="&amp;'CRONOGRAMA (DIARIO)'!U$7,Tab_lançamentos[DATA FINAL],"&gt;="&amp;'CRONOGRAMA (DIARIO)'!U$7,Tab_lançamentos[COLABORADOR],'CRONOGRAMA (DIARIO)'!$B14)</f>
        <v>1</v>
      </c>
      <c r="V14" s="20">
        <f>COUNTIFS(Tab_lançamentos[DATA INICIO],"&lt;="&amp;'CRONOGRAMA (DIARIO)'!V$7,Tab_lançamentos[DATA FINAL],"&gt;="&amp;'CRONOGRAMA (DIARIO)'!V$7,Tab_lançamentos[COLABORADOR],'CRONOGRAMA (DIARIO)'!$B14)</f>
        <v>1</v>
      </c>
      <c r="W14" s="20">
        <f>COUNTIFS(Tab_lançamentos[DATA INICIO],"&lt;="&amp;'CRONOGRAMA (DIARIO)'!W$7,Tab_lançamentos[DATA FINAL],"&gt;="&amp;'CRONOGRAMA (DIARIO)'!W$7,Tab_lançamentos[COLABORADOR],'CRONOGRAMA (DIARIO)'!$B14)</f>
        <v>1</v>
      </c>
      <c r="X14" s="20">
        <f>COUNTIFS(Tab_lançamentos[DATA INICIO],"&lt;="&amp;'CRONOGRAMA (DIARIO)'!X$7,Tab_lançamentos[DATA FINAL],"&gt;="&amp;'CRONOGRAMA (DIARIO)'!X$7,Tab_lançamentos[COLABORADOR],'CRONOGRAMA (DIARIO)'!$B14)</f>
        <v>1</v>
      </c>
      <c r="Y14" s="20">
        <f>COUNTIFS(Tab_lançamentos[DATA INICIO],"&lt;="&amp;'CRONOGRAMA (DIARIO)'!Y$7,Tab_lançamentos[DATA FINAL],"&gt;="&amp;'CRONOGRAMA (DIARIO)'!Y$7,Tab_lançamentos[COLABORADOR],'CRONOGRAMA (DIARIO)'!$B14)</f>
        <v>1</v>
      </c>
      <c r="Z14" s="20">
        <f>COUNTIFS(Tab_lançamentos[DATA INICIO],"&lt;="&amp;'CRONOGRAMA (DIARIO)'!Z$7,Tab_lançamentos[DATA FINAL],"&gt;="&amp;'CRONOGRAMA (DIARIO)'!Z$7,Tab_lançamentos[COLABORADOR],'CRONOGRAMA (DIARIO)'!$B14)</f>
        <v>1</v>
      </c>
      <c r="AA14" s="20">
        <f>COUNTIFS(Tab_lançamentos[DATA INICIO],"&lt;="&amp;'CRONOGRAMA (DIARIO)'!AA$7,Tab_lançamentos[DATA FINAL],"&gt;="&amp;'CRONOGRAMA (DIARIO)'!AA$7,Tab_lançamentos[COLABORADOR],'CRONOGRAMA (DIARIO)'!$B14)</f>
        <v>1</v>
      </c>
      <c r="AB14" s="20">
        <f>COUNTIFS(Tab_lançamentos[DATA INICIO],"&lt;="&amp;'CRONOGRAMA (DIARIO)'!AB$7,Tab_lançamentos[DATA FINAL],"&gt;="&amp;'CRONOGRAMA (DIARIO)'!AB$7,Tab_lançamentos[COLABORADOR],'CRONOGRAMA (DIARIO)'!$B14)</f>
        <v>1</v>
      </c>
      <c r="AC14" s="20">
        <f>COUNTIFS(Tab_lançamentos[DATA INICIO],"&lt;="&amp;'CRONOGRAMA (DIARIO)'!AC$7,Tab_lançamentos[DATA FINAL],"&gt;="&amp;'CRONOGRAMA (DIARIO)'!AC$7,Tab_lançamentos[COLABORADOR],'CRONOGRAMA (DIARIO)'!$B14)</f>
        <v>1</v>
      </c>
      <c r="AD14" s="20">
        <f>COUNTIFS(Tab_lançamentos[DATA INICIO],"&lt;="&amp;'CRONOGRAMA (DIARIO)'!AD$7,Tab_lançamentos[DATA FINAL],"&gt;="&amp;'CRONOGRAMA (DIARIO)'!AD$7,Tab_lançamentos[COLABORADOR],'CRONOGRAMA (DIARIO)'!$B14)</f>
        <v>1</v>
      </c>
      <c r="AE14" s="20">
        <f>COUNTIFS(Tab_lançamentos[DATA INICIO],"&lt;="&amp;'CRONOGRAMA (DIARIO)'!AE$7,Tab_lançamentos[DATA FINAL],"&gt;="&amp;'CRONOGRAMA (DIARIO)'!AE$7,Tab_lançamentos[COLABORADOR],'CRONOGRAMA (DIARIO)'!$B14)</f>
        <v>1</v>
      </c>
      <c r="AF14" s="20">
        <f>COUNTIFS(Tab_lançamentos[DATA INICIO],"&lt;="&amp;'CRONOGRAMA (DIARIO)'!AF$7,Tab_lançamentos[DATA FINAL],"&gt;="&amp;'CRONOGRAMA (DIARIO)'!AF$7,Tab_lançamentos[COLABORADOR],'CRONOGRAMA (DIARIO)'!$B14)</f>
        <v>0</v>
      </c>
      <c r="AG14" s="20">
        <f>COUNTIFS(Tab_lançamentos[DATA INICIO],"&lt;="&amp;'CRONOGRAMA (DIARIO)'!AG$7,Tab_lançamentos[DATA FINAL],"&gt;="&amp;'CRONOGRAMA (DIARIO)'!AG$7,Tab_lançamentos[COLABORADOR],'CRONOGRAMA (DIARIO)'!$B14)</f>
        <v>0</v>
      </c>
    </row>
    <row r="15" spans="2:42" ht="17.25" customHeight="1" x14ac:dyDescent="0.2">
      <c r="B15" s="20" t="s">
        <v>71</v>
      </c>
      <c r="C15" s="20">
        <f>COUNTIFS(Tab_lançamentos[DATA INICIO],"&lt;="&amp;'CRONOGRAMA (DIARIO)'!C$7,Tab_lançamentos[DATA FINAL],"&gt;="&amp;'CRONOGRAMA (DIARIO)'!C$7,Tab_lançamentos[COLABORADOR],'CRONOGRAMA (DIARIO)'!$B15)</f>
        <v>0</v>
      </c>
      <c r="D15" s="20">
        <f>COUNTIFS(Tab_lançamentos[DATA INICIO],"&lt;="&amp;'CRONOGRAMA (DIARIO)'!D$7,Tab_lançamentos[DATA FINAL],"&gt;="&amp;'CRONOGRAMA (DIARIO)'!D$7,Tab_lançamentos[COLABORADOR],'CRONOGRAMA (DIARIO)'!$B15)</f>
        <v>0</v>
      </c>
      <c r="E15" s="20">
        <f>COUNTIFS(Tab_lançamentos[DATA INICIO],"&lt;="&amp;'CRONOGRAMA (DIARIO)'!E$7,Tab_lançamentos[DATA FINAL],"&gt;="&amp;'CRONOGRAMA (DIARIO)'!E$7,Tab_lançamentos[COLABORADOR],'CRONOGRAMA (DIARIO)'!$B15)</f>
        <v>0</v>
      </c>
      <c r="F15" s="20">
        <f>COUNTIFS(Tab_lançamentos[DATA INICIO],"&lt;="&amp;'CRONOGRAMA (DIARIO)'!F$7,Tab_lançamentos[DATA FINAL],"&gt;="&amp;'CRONOGRAMA (DIARIO)'!F$7,Tab_lançamentos[COLABORADOR],'CRONOGRAMA (DIARIO)'!$B15)</f>
        <v>0</v>
      </c>
      <c r="G15" s="20">
        <f>COUNTIFS(Tab_lançamentos[DATA INICIO],"&lt;="&amp;'CRONOGRAMA (DIARIO)'!G$7,Tab_lançamentos[DATA FINAL],"&gt;="&amp;'CRONOGRAMA (DIARIO)'!G$7,Tab_lançamentos[COLABORADOR],'CRONOGRAMA (DIARIO)'!$B15)</f>
        <v>0</v>
      </c>
      <c r="H15" s="20">
        <f>COUNTIFS(Tab_lançamentos[DATA INICIO],"&lt;="&amp;'CRONOGRAMA (DIARIO)'!H$7,Tab_lançamentos[DATA FINAL],"&gt;="&amp;'CRONOGRAMA (DIARIO)'!H$7,Tab_lançamentos[COLABORADOR],'CRONOGRAMA (DIARIO)'!$B15)</f>
        <v>0</v>
      </c>
      <c r="I15" s="20">
        <f>COUNTIFS(Tab_lançamentos[DATA INICIO],"&lt;="&amp;'CRONOGRAMA (DIARIO)'!I$7,Tab_lançamentos[DATA FINAL],"&gt;="&amp;'CRONOGRAMA (DIARIO)'!I$7,Tab_lançamentos[COLABORADOR],'CRONOGRAMA (DIARIO)'!$B15)</f>
        <v>0</v>
      </c>
      <c r="J15" s="20">
        <f>COUNTIFS(Tab_lançamentos[DATA INICIO],"&lt;="&amp;'CRONOGRAMA (DIARIO)'!J$7,Tab_lançamentos[DATA FINAL],"&gt;="&amp;'CRONOGRAMA (DIARIO)'!J$7,Tab_lançamentos[COLABORADOR],'CRONOGRAMA (DIARIO)'!$B15)</f>
        <v>0</v>
      </c>
      <c r="K15" s="20">
        <f>COUNTIFS(Tab_lançamentos[DATA INICIO],"&lt;="&amp;'CRONOGRAMA (DIARIO)'!K$7,Tab_lançamentos[DATA FINAL],"&gt;="&amp;'CRONOGRAMA (DIARIO)'!K$7,Tab_lançamentos[COLABORADOR],'CRONOGRAMA (DIARIO)'!$B15)</f>
        <v>0</v>
      </c>
      <c r="L15" s="20">
        <f>COUNTIFS(Tab_lançamentos[DATA INICIO],"&lt;="&amp;'CRONOGRAMA (DIARIO)'!L$7,Tab_lançamentos[DATA FINAL],"&gt;="&amp;'CRONOGRAMA (DIARIO)'!L$7,Tab_lançamentos[COLABORADOR],'CRONOGRAMA (DIARIO)'!$B15)</f>
        <v>0</v>
      </c>
      <c r="M15" s="20">
        <f>COUNTIFS(Tab_lançamentos[DATA INICIO],"&lt;="&amp;'CRONOGRAMA (DIARIO)'!M$7,Tab_lançamentos[DATA FINAL],"&gt;="&amp;'CRONOGRAMA (DIARIO)'!M$7,Tab_lançamentos[COLABORADOR],'CRONOGRAMA (DIARIO)'!$B15)</f>
        <v>0</v>
      </c>
      <c r="N15" s="20">
        <f>COUNTIFS(Tab_lançamentos[DATA INICIO],"&lt;="&amp;'CRONOGRAMA (DIARIO)'!N$7,Tab_lançamentos[DATA FINAL],"&gt;="&amp;'CRONOGRAMA (DIARIO)'!N$7,Tab_lançamentos[COLABORADOR],'CRONOGRAMA (DIARIO)'!$B15)</f>
        <v>0</v>
      </c>
      <c r="O15" s="20">
        <f>COUNTIFS(Tab_lançamentos[DATA INICIO],"&lt;="&amp;'CRONOGRAMA (DIARIO)'!O$7,Tab_lançamentos[DATA FINAL],"&gt;="&amp;'CRONOGRAMA (DIARIO)'!O$7,Tab_lançamentos[COLABORADOR],'CRONOGRAMA (DIARIO)'!$B15)</f>
        <v>0</v>
      </c>
      <c r="P15" s="20">
        <f>COUNTIFS(Tab_lançamentos[DATA INICIO],"&lt;="&amp;'CRONOGRAMA (DIARIO)'!P$7,Tab_lançamentos[DATA FINAL],"&gt;="&amp;'CRONOGRAMA (DIARIO)'!P$7,Tab_lançamentos[COLABORADOR],'CRONOGRAMA (DIARIO)'!$B15)</f>
        <v>0</v>
      </c>
      <c r="Q15" s="20">
        <f>COUNTIFS(Tab_lançamentos[DATA INICIO],"&lt;="&amp;'CRONOGRAMA (DIARIO)'!Q$7,Tab_lançamentos[DATA FINAL],"&gt;="&amp;'CRONOGRAMA (DIARIO)'!Q$7,Tab_lançamentos[COLABORADOR],'CRONOGRAMA (DIARIO)'!$B15)</f>
        <v>0</v>
      </c>
      <c r="R15" s="20">
        <f>COUNTIFS(Tab_lançamentos[DATA INICIO],"&lt;="&amp;'CRONOGRAMA (DIARIO)'!R$7,Tab_lançamentos[DATA FINAL],"&gt;="&amp;'CRONOGRAMA (DIARIO)'!R$7,Tab_lançamentos[COLABORADOR],'CRONOGRAMA (DIARIO)'!$B15)</f>
        <v>0</v>
      </c>
      <c r="S15" s="20">
        <f>COUNTIFS(Tab_lançamentos[DATA INICIO],"&lt;="&amp;'CRONOGRAMA (DIARIO)'!S$7,Tab_lançamentos[DATA FINAL],"&gt;="&amp;'CRONOGRAMA (DIARIO)'!S$7,Tab_lançamentos[COLABORADOR],'CRONOGRAMA (DIARIO)'!$B15)</f>
        <v>0</v>
      </c>
      <c r="T15" s="20">
        <f>COUNTIFS(Tab_lançamentos[DATA INICIO],"&lt;="&amp;'CRONOGRAMA (DIARIO)'!T$7,Tab_lançamentos[DATA FINAL],"&gt;="&amp;'CRONOGRAMA (DIARIO)'!T$7,Tab_lançamentos[COLABORADOR],'CRONOGRAMA (DIARIO)'!$B15)</f>
        <v>0</v>
      </c>
      <c r="U15" s="20">
        <f>COUNTIFS(Tab_lançamentos[DATA INICIO],"&lt;="&amp;'CRONOGRAMA (DIARIO)'!U$7,Tab_lançamentos[DATA FINAL],"&gt;="&amp;'CRONOGRAMA (DIARIO)'!U$7,Tab_lançamentos[COLABORADOR],'CRONOGRAMA (DIARIO)'!$B15)</f>
        <v>0</v>
      </c>
      <c r="V15" s="20">
        <f>COUNTIFS(Tab_lançamentos[DATA INICIO],"&lt;="&amp;'CRONOGRAMA (DIARIO)'!V$7,Tab_lançamentos[DATA FINAL],"&gt;="&amp;'CRONOGRAMA (DIARIO)'!V$7,Tab_lançamentos[COLABORADOR],'CRONOGRAMA (DIARIO)'!$B15)</f>
        <v>0</v>
      </c>
      <c r="W15" s="20">
        <f>COUNTIFS(Tab_lançamentos[DATA INICIO],"&lt;="&amp;'CRONOGRAMA (DIARIO)'!W$7,Tab_lançamentos[DATA FINAL],"&gt;="&amp;'CRONOGRAMA (DIARIO)'!W$7,Tab_lançamentos[COLABORADOR],'CRONOGRAMA (DIARIO)'!$B15)</f>
        <v>0</v>
      </c>
      <c r="X15" s="20">
        <f>COUNTIFS(Tab_lançamentos[DATA INICIO],"&lt;="&amp;'CRONOGRAMA (DIARIO)'!X$7,Tab_lançamentos[DATA FINAL],"&gt;="&amp;'CRONOGRAMA (DIARIO)'!X$7,Tab_lançamentos[COLABORADOR],'CRONOGRAMA (DIARIO)'!$B15)</f>
        <v>0</v>
      </c>
      <c r="Y15" s="20">
        <f>COUNTIFS(Tab_lançamentos[DATA INICIO],"&lt;="&amp;'CRONOGRAMA (DIARIO)'!Y$7,Tab_lançamentos[DATA FINAL],"&gt;="&amp;'CRONOGRAMA (DIARIO)'!Y$7,Tab_lançamentos[COLABORADOR],'CRONOGRAMA (DIARIO)'!$B15)</f>
        <v>0</v>
      </c>
      <c r="Z15" s="20">
        <f>COUNTIFS(Tab_lançamentos[DATA INICIO],"&lt;="&amp;'CRONOGRAMA (DIARIO)'!Z$7,Tab_lançamentos[DATA FINAL],"&gt;="&amp;'CRONOGRAMA (DIARIO)'!Z$7,Tab_lançamentos[COLABORADOR],'CRONOGRAMA (DIARIO)'!$B15)</f>
        <v>0</v>
      </c>
      <c r="AA15" s="20">
        <f>COUNTIFS(Tab_lançamentos[DATA INICIO],"&lt;="&amp;'CRONOGRAMA (DIARIO)'!AA$7,Tab_lançamentos[DATA FINAL],"&gt;="&amp;'CRONOGRAMA (DIARIO)'!AA$7,Tab_lançamentos[COLABORADOR],'CRONOGRAMA (DIARIO)'!$B15)</f>
        <v>0</v>
      </c>
      <c r="AB15" s="20">
        <f>COUNTIFS(Tab_lançamentos[DATA INICIO],"&lt;="&amp;'CRONOGRAMA (DIARIO)'!AB$7,Tab_lançamentos[DATA FINAL],"&gt;="&amp;'CRONOGRAMA (DIARIO)'!AB$7,Tab_lançamentos[COLABORADOR],'CRONOGRAMA (DIARIO)'!$B15)</f>
        <v>0</v>
      </c>
      <c r="AC15" s="20">
        <f>COUNTIFS(Tab_lançamentos[DATA INICIO],"&lt;="&amp;'CRONOGRAMA (DIARIO)'!AC$7,Tab_lançamentos[DATA FINAL],"&gt;="&amp;'CRONOGRAMA (DIARIO)'!AC$7,Tab_lançamentos[COLABORADOR],'CRONOGRAMA (DIARIO)'!$B15)</f>
        <v>0</v>
      </c>
      <c r="AD15" s="20">
        <f>COUNTIFS(Tab_lançamentos[DATA INICIO],"&lt;="&amp;'CRONOGRAMA (DIARIO)'!AD$7,Tab_lançamentos[DATA FINAL],"&gt;="&amp;'CRONOGRAMA (DIARIO)'!AD$7,Tab_lançamentos[COLABORADOR],'CRONOGRAMA (DIARIO)'!$B15)</f>
        <v>0</v>
      </c>
      <c r="AE15" s="20">
        <f>COUNTIFS(Tab_lançamentos[DATA INICIO],"&lt;="&amp;'CRONOGRAMA (DIARIO)'!AE$7,Tab_lançamentos[DATA FINAL],"&gt;="&amp;'CRONOGRAMA (DIARIO)'!AE$7,Tab_lançamentos[COLABORADOR],'CRONOGRAMA (DIARIO)'!$B15)</f>
        <v>0</v>
      </c>
      <c r="AF15" s="20">
        <f>COUNTIFS(Tab_lançamentos[DATA INICIO],"&lt;="&amp;'CRONOGRAMA (DIARIO)'!AF$7,Tab_lançamentos[DATA FINAL],"&gt;="&amp;'CRONOGRAMA (DIARIO)'!AF$7,Tab_lançamentos[COLABORADOR],'CRONOGRAMA (DIARIO)'!$B15)</f>
        <v>0</v>
      </c>
      <c r="AG15" s="20">
        <f>COUNTIFS(Tab_lançamentos[DATA INICIO],"&lt;="&amp;'CRONOGRAMA (DIARIO)'!AG$7,Tab_lançamentos[DATA FINAL],"&gt;="&amp;'CRONOGRAMA (DIARIO)'!AG$7,Tab_lançamentos[COLABORADOR],'CRONOGRAMA (DIARIO)'!$B15)</f>
        <v>0</v>
      </c>
    </row>
    <row r="16" spans="2:42" ht="17.25" customHeight="1" x14ac:dyDescent="0.2"/>
    <row r="17" ht="17.25" customHeight="1" x14ac:dyDescent="0.2"/>
    <row r="18" ht="17.25" customHeight="1" x14ac:dyDescent="0.2"/>
    <row r="19" ht="17.25" customHeight="1" x14ac:dyDescent="0.2"/>
    <row r="20" ht="17.25" customHeight="1" x14ac:dyDescent="0.2"/>
    <row r="21" ht="17.25" customHeight="1" x14ac:dyDescent="0.2"/>
    <row r="22" ht="17.25" customHeight="1" x14ac:dyDescent="0.2"/>
    <row r="23" ht="17.25" customHeight="1" x14ac:dyDescent="0.2"/>
    <row r="24" ht="17.25" customHeight="1" x14ac:dyDescent="0.2"/>
    <row r="25" ht="17.25" customHeight="1" x14ac:dyDescent="0.2"/>
    <row r="26" ht="17.25" customHeight="1" x14ac:dyDescent="0.2"/>
    <row r="27" ht="17.25" customHeight="1" x14ac:dyDescent="0.2"/>
    <row r="28" ht="17.25" customHeight="1" x14ac:dyDescent="0.2"/>
    <row r="29" ht="17.25" customHeight="1" x14ac:dyDescent="0.2"/>
    <row r="30" ht="17.25" customHeight="1" x14ac:dyDescent="0.2"/>
    <row r="31" ht="17.25" customHeight="1" x14ac:dyDescent="0.2"/>
    <row r="32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  <row r="45" ht="17.25" customHeight="1" x14ac:dyDescent="0.2"/>
    <row r="46" ht="17.25" customHeight="1" x14ac:dyDescent="0.2"/>
    <row r="47" ht="17.25" customHeight="1" x14ac:dyDescent="0.2"/>
    <row r="48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26" ht="17.25" customHeight="1" x14ac:dyDescent="0.2"/>
    <row r="127" ht="17.25" customHeight="1" x14ac:dyDescent="0.2"/>
    <row r="128" ht="17.25" customHeight="1" x14ac:dyDescent="0.2"/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  <row r="137" ht="17.25" customHeight="1" x14ac:dyDescent="0.2"/>
    <row r="138" ht="17.25" customHeight="1" x14ac:dyDescent="0.2"/>
    <row r="139" ht="17.25" customHeight="1" x14ac:dyDescent="0.2"/>
    <row r="140" ht="17.25" customHeight="1" x14ac:dyDescent="0.2"/>
    <row r="141" ht="17.25" customHeight="1" x14ac:dyDescent="0.2"/>
    <row r="142" ht="17.2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</sheetData>
  <mergeCells count="3">
    <mergeCell ref="M5:Q5"/>
    <mergeCell ref="E5:F5"/>
    <mergeCell ref="J5:K5"/>
  </mergeCells>
  <conditionalFormatting sqref="C9:AG15">
    <cfRule type="cellIs" dxfId="5" priority="5" operator="equal">
      <formula>0</formula>
    </cfRule>
    <cfRule type="cellIs" dxfId="4" priority="6" operator="greaterThan">
      <formula>0</formula>
    </cfRule>
  </conditionalFormatting>
  <conditionalFormatting sqref="AE9:AE15">
    <cfRule type="expression" dxfId="3" priority="11">
      <formula>AE$6=0</formula>
    </cfRule>
  </conditionalFormatting>
  <conditionalFormatting sqref="AE7:AG7">
    <cfRule type="expression" dxfId="2" priority="12">
      <formula>AE$6=0</formula>
    </cfRule>
  </conditionalFormatting>
  <conditionalFormatting sqref="AF9:AF15">
    <cfRule type="expression" dxfId="1" priority="13">
      <formula>$AF$6=0</formula>
    </cfRule>
  </conditionalFormatting>
  <conditionalFormatting sqref="AG9:AG15">
    <cfRule type="expression" dxfId="0" priority="14">
      <formula>$AG$6=0</formula>
    </cfRule>
  </conditionalFormatting>
  <dataValidations count="1">
    <dataValidation type="list" allowBlank="1" showInputMessage="1" showErrorMessage="1" sqref="B9:B15" xr:uid="{26D4A1F7-0E3A-45A4-BBBE-63AF5D83272F}">
      <formula1>colaboradores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D5A6C5-5141-4043-99AF-7E07EA5C86FA}">
          <x14:formula1>
            <xm:f>AUXILIAR!$A$3:$A$14</xm:f>
          </x14:formula1>
          <xm:sqref>J5:K5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991B-98F9-4A59-96D4-22E543C2E005}">
  <sheetPr>
    <tabColor rgb="FFFFC000"/>
  </sheetPr>
  <dimension ref="A1:AG69"/>
  <sheetViews>
    <sheetView showGridLines="0" workbookViewId="0">
      <pane ySplit="3" topLeftCell="A4" activePane="bottomLeft" state="frozen"/>
      <selection pane="bottomLeft"/>
    </sheetView>
  </sheetViews>
  <sheetFormatPr defaultRowHeight="18" customHeight="1" x14ac:dyDescent="0.2"/>
  <cols>
    <col min="1" max="1" width="1" style="34" customWidth="1"/>
    <col min="2" max="11" width="10.6640625" style="34" customWidth="1"/>
    <col min="12" max="13" width="1.83203125" style="34" customWidth="1"/>
    <col min="14" max="19" width="10.5" style="34" customWidth="1"/>
    <col min="20" max="16384" width="9.33203125" style="34"/>
  </cols>
  <sheetData>
    <row r="1" spans="1:33" s="28" customFormat="1" ht="20.100000000000001" customHeight="1" x14ac:dyDescent="0.2">
      <c r="C1" s="29"/>
    </row>
    <row r="2" spans="1:33" s="28" customFormat="1" ht="20.100000000000001" customHeight="1" x14ac:dyDescent="0.2"/>
    <row r="3" spans="1:33" s="30" customFormat="1" ht="22.5" customHeight="1" thickBot="1" x14ac:dyDescent="0.25">
      <c r="B3" s="31" t="s">
        <v>96</v>
      </c>
    </row>
    <row r="4" spans="1:33" ht="18" customHeight="1" thickTop="1" x14ac:dyDescent="0.25">
      <c r="A4" s="28"/>
      <c r="B4" s="32"/>
      <c r="C4" s="28"/>
      <c r="D4" s="28"/>
      <c r="E4" s="28"/>
      <c r="F4" s="28"/>
      <c r="G4" s="28"/>
      <c r="H4" s="28"/>
      <c r="I4" s="28"/>
      <c r="J4" s="28"/>
      <c r="K4" s="28"/>
      <c r="L4" s="28"/>
      <c r="M4" s="33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33" ht="18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3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1:33" ht="18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33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18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33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 spans="1:33" ht="18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33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1:33" ht="18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33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ht="18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33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spans="1:33" ht="18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33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33" ht="18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3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1:33" ht="18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3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1:33" ht="18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3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1:33" ht="18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33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spans="1:33" ht="18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33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3" ht="18" customHeigh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3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 ht="18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ht="18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33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33" ht="18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33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3" ht="18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33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8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33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8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32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8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8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8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8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8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8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8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8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8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8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8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8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8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8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8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8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8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8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8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8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8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8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8" customHeight="1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8" customHeight="1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8" customHeight="1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8" customHeight="1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8" customHeight="1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8" customHeight="1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8" customHeight="1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8" customHeight="1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8" customHeight="1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8" customHeight="1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8" customHeight="1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8" customHeight="1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8" customHeight="1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8" customHeight="1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8" customHeight="1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8" customHeight="1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8" customHeight="1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8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8" customHeight="1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8" customHeight="1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8" customHeight="1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8" customHeight="1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8" customHeight="1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B7BF-6B82-479C-A465-A78013096612}">
  <dimension ref="A1:F14"/>
  <sheetViews>
    <sheetView showGridLines="0" workbookViewId="0">
      <selection activeCell="G33" sqref="G33"/>
    </sheetView>
  </sheetViews>
  <sheetFormatPr defaultRowHeight="12" x14ac:dyDescent="0.2"/>
  <cols>
    <col min="4" max="4" width="12.5" bestFit="1" customWidth="1"/>
    <col min="5" max="5" width="11.33203125" bestFit="1" customWidth="1"/>
    <col min="6" max="6" width="18.33203125" bestFit="1" customWidth="1"/>
  </cols>
  <sheetData>
    <row r="1" spans="1:6" x14ac:dyDescent="0.2">
      <c r="A1" s="5" t="s">
        <v>29</v>
      </c>
      <c r="B1" s="11">
        <f>'CRONOGRAMA (DIARIO)'!E5</f>
        <v>2025</v>
      </c>
    </row>
    <row r="2" spans="1:6" ht="15" x14ac:dyDescent="0.25">
      <c r="A2" s="6" t="s">
        <v>0</v>
      </c>
      <c r="B2" s="7" t="s">
        <v>0</v>
      </c>
      <c r="C2" s="7" t="s">
        <v>13</v>
      </c>
      <c r="D2" s="7" t="s">
        <v>14</v>
      </c>
      <c r="E2" s="7" t="s">
        <v>15</v>
      </c>
      <c r="F2" s="2" t="s">
        <v>16</v>
      </c>
    </row>
    <row r="3" spans="1:6" x14ac:dyDescent="0.2">
      <c r="A3" s="8" t="s">
        <v>1</v>
      </c>
      <c r="B3" s="9" t="s">
        <v>17</v>
      </c>
      <c r="C3" s="1">
        <v>31</v>
      </c>
      <c r="D3" s="12" t="str">
        <f>CONCATENATE("01","/",B3,"/",$B$1)</f>
        <v>01/01/2025</v>
      </c>
      <c r="E3" s="12" t="str">
        <f>CONCATENATE(C3,"/",B3,"/",$B$1)</f>
        <v>31/01/2025</v>
      </c>
      <c r="F3" s="13" t="str">
        <f>IF(D3="","",PROPER(TEXT(WEEKDAY(D3),"Dddd")))</f>
        <v>Quarta-Feira</v>
      </c>
    </row>
    <row r="4" spans="1:6" x14ac:dyDescent="0.2">
      <c r="A4" s="8" t="s">
        <v>2</v>
      </c>
      <c r="B4" s="9" t="s">
        <v>18</v>
      </c>
      <c r="C4" s="12">
        <f>IF(MOD(B1,4)=0,29,28)</f>
        <v>28</v>
      </c>
      <c r="D4" s="12" t="str">
        <f>CONCATENATE("01","/",B4,"/",$B$1)</f>
        <v>01/02/2025</v>
      </c>
      <c r="E4" s="12" t="str">
        <f t="shared" ref="E4:E14" si="0">CONCATENATE(C4,"/",B4,"/",$B$1)</f>
        <v>28/02/2025</v>
      </c>
      <c r="F4" s="13" t="str">
        <f t="shared" ref="F4:F14" si="1">IF(D4="","",PROPER(TEXT(WEEKDAY(D4),"Dddd")))</f>
        <v>Sábado</v>
      </c>
    </row>
    <row r="5" spans="1:6" x14ac:dyDescent="0.2">
      <c r="A5" s="8" t="s">
        <v>3</v>
      </c>
      <c r="B5" s="9" t="s">
        <v>19</v>
      </c>
      <c r="C5" s="1">
        <v>31</v>
      </c>
      <c r="D5" s="12" t="str">
        <f t="shared" ref="D5:D14" si="2">CONCATENATE("01","/",B5,"/",$B$1)</f>
        <v>01/03/2025</v>
      </c>
      <c r="E5" s="12" t="str">
        <f t="shared" si="0"/>
        <v>31/03/2025</v>
      </c>
      <c r="F5" s="13" t="str">
        <f t="shared" si="1"/>
        <v>Sábado</v>
      </c>
    </row>
    <row r="6" spans="1:6" x14ac:dyDescent="0.2">
      <c r="A6" s="8" t="s">
        <v>4</v>
      </c>
      <c r="B6" s="9" t="s">
        <v>20</v>
      </c>
      <c r="C6" s="1">
        <v>30</v>
      </c>
      <c r="D6" s="12" t="str">
        <f t="shared" si="2"/>
        <v>01/04/2025</v>
      </c>
      <c r="E6" s="12" t="str">
        <f t="shared" si="0"/>
        <v>30/04/2025</v>
      </c>
      <c r="F6" s="13" t="str">
        <f t="shared" si="1"/>
        <v>Terça-Feira</v>
      </c>
    </row>
    <row r="7" spans="1:6" x14ac:dyDescent="0.2">
      <c r="A7" s="8" t="s">
        <v>5</v>
      </c>
      <c r="B7" s="9" t="s">
        <v>21</v>
      </c>
      <c r="C7" s="1">
        <v>31</v>
      </c>
      <c r="D7" s="12" t="str">
        <f t="shared" si="2"/>
        <v>01/05/2025</v>
      </c>
      <c r="E7" s="12" t="str">
        <f t="shared" si="0"/>
        <v>31/05/2025</v>
      </c>
      <c r="F7" s="13" t="str">
        <f t="shared" si="1"/>
        <v>Quinta-Feira</v>
      </c>
    </row>
    <row r="8" spans="1:6" x14ac:dyDescent="0.2">
      <c r="A8" s="8" t="s">
        <v>6</v>
      </c>
      <c r="B8" s="9" t="s">
        <v>22</v>
      </c>
      <c r="C8" s="1">
        <v>30</v>
      </c>
      <c r="D8" s="12" t="str">
        <f t="shared" si="2"/>
        <v>01/06/2025</v>
      </c>
      <c r="E8" s="12" t="str">
        <f t="shared" si="0"/>
        <v>30/06/2025</v>
      </c>
      <c r="F8" s="13" t="str">
        <f t="shared" si="1"/>
        <v>Domingo</v>
      </c>
    </row>
    <row r="9" spans="1:6" x14ac:dyDescent="0.2">
      <c r="A9" s="8" t="s">
        <v>7</v>
      </c>
      <c r="B9" s="9" t="s">
        <v>23</v>
      </c>
      <c r="C9" s="1">
        <v>31</v>
      </c>
      <c r="D9" s="12" t="str">
        <f t="shared" si="2"/>
        <v>01/07/2025</v>
      </c>
      <c r="E9" s="12" t="str">
        <f t="shared" si="0"/>
        <v>31/07/2025</v>
      </c>
      <c r="F9" s="13" t="str">
        <f t="shared" si="1"/>
        <v>Terça-Feira</v>
      </c>
    </row>
    <row r="10" spans="1:6" x14ac:dyDescent="0.2">
      <c r="A10" s="8" t="s">
        <v>8</v>
      </c>
      <c r="B10" s="9" t="s">
        <v>24</v>
      </c>
      <c r="C10" s="1">
        <v>31</v>
      </c>
      <c r="D10" s="12" t="str">
        <f t="shared" si="2"/>
        <v>01/08/2025</v>
      </c>
      <c r="E10" s="12" t="str">
        <f t="shared" si="0"/>
        <v>31/08/2025</v>
      </c>
      <c r="F10" s="13" t="str">
        <f t="shared" si="1"/>
        <v>Sexta-Feira</v>
      </c>
    </row>
    <row r="11" spans="1:6" x14ac:dyDescent="0.2">
      <c r="A11" s="8" t="s">
        <v>9</v>
      </c>
      <c r="B11" s="9" t="s">
        <v>25</v>
      </c>
      <c r="C11" s="1">
        <v>30</v>
      </c>
      <c r="D11" s="12" t="str">
        <f t="shared" si="2"/>
        <v>01/09/2025</v>
      </c>
      <c r="E11" s="12" t="str">
        <f t="shared" si="0"/>
        <v>30/09/2025</v>
      </c>
      <c r="F11" s="13" t="str">
        <f t="shared" si="1"/>
        <v>Segunda-Feira</v>
      </c>
    </row>
    <row r="12" spans="1:6" x14ac:dyDescent="0.2">
      <c r="A12" s="8" t="s">
        <v>10</v>
      </c>
      <c r="B12" s="9" t="s">
        <v>26</v>
      </c>
      <c r="C12" s="1">
        <v>31</v>
      </c>
      <c r="D12" s="12" t="str">
        <f t="shared" si="2"/>
        <v>01/10/2025</v>
      </c>
      <c r="E12" s="12" t="str">
        <f t="shared" si="0"/>
        <v>31/10/2025</v>
      </c>
      <c r="F12" s="13" t="str">
        <f t="shared" si="1"/>
        <v>Quarta-Feira</v>
      </c>
    </row>
    <row r="13" spans="1:6" x14ac:dyDescent="0.2">
      <c r="A13" s="8" t="s">
        <v>11</v>
      </c>
      <c r="B13" s="9" t="s">
        <v>27</v>
      </c>
      <c r="C13" s="1">
        <v>30</v>
      </c>
      <c r="D13" s="12" t="str">
        <f t="shared" si="2"/>
        <v>01/11/2025</v>
      </c>
      <c r="E13" s="12" t="str">
        <f t="shared" si="0"/>
        <v>30/11/2025</v>
      </c>
      <c r="F13" s="13" t="str">
        <f t="shared" si="1"/>
        <v>Sábado</v>
      </c>
    </row>
    <row r="14" spans="1:6" x14ac:dyDescent="0.2">
      <c r="A14" s="10" t="s">
        <v>12</v>
      </c>
      <c r="B14" s="3" t="s">
        <v>28</v>
      </c>
      <c r="C14" s="4">
        <v>31</v>
      </c>
      <c r="D14" s="14" t="str">
        <f t="shared" si="2"/>
        <v>01/12/2025</v>
      </c>
      <c r="E14" s="14" t="str">
        <f t="shared" si="0"/>
        <v>31/12/2025</v>
      </c>
      <c r="F14" s="15" t="str">
        <f t="shared" si="1"/>
        <v>Segunda-Feira</v>
      </c>
    </row>
  </sheetData>
  <dataValidations count="1">
    <dataValidation allowBlank="1" showInputMessage="1" showErrorMessage="1" promptTitle="CONTÉM FÓRMULAS" prompt="Não deletar ou digitar nestas células." sqref="B1 D3:F14 C4" xr:uid="{4782D732-57DC-4D80-A151-62969B5FDB44}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LANÇAMENTOS</vt:lpstr>
      <vt:lpstr>CRONOGRAMA (MÊS)</vt:lpstr>
      <vt:lpstr>CRONOGRAMA (DIARIO)</vt:lpstr>
      <vt:lpstr>BÔNUS</vt:lpstr>
      <vt:lpstr>AUXILIAR</vt:lpstr>
      <vt:lpstr>colaboradores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Rafael Silva</cp:lastModifiedBy>
  <cp:lastPrinted>2024-08-19T20:19:09Z</cp:lastPrinted>
  <dcterms:created xsi:type="dcterms:W3CDTF">2021-01-16T01:15:40Z</dcterms:created>
  <dcterms:modified xsi:type="dcterms:W3CDTF">2025-03-26T21:06:35Z</dcterms:modified>
</cp:coreProperties>
</file>