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PARA PRECIFICAÇÃO CONFECÇÃO DE ROUPAS/ARQUIVO/DESENVOLVENDO/"/>
    </mc:Choice>
  </mc:AlternateContent>
  <xr:revisionPtr revIDLastSave="979" documentId="13_ncr:1_{FE3FCFAF-C71D-4A0B-9FF5-83CA5608D7C9}" xr6:coauthVersionLast="47" xr6:coauthVersionMax="47" xr10:uidLastSave="{C988AF39-ADC0-40C8-8614-382DF9F057FC}"/>
  <bookViews>
    <workbookView xWindow="-120" yWindow="-120" windowWidth="29040" windowHeight="15720" tabRatio="712" activeTab="1" xr2:uid="{9072C06F-C60B-4375-803A-A2798468AA40}"/>
  </bookViews>
  <sheets>
    <sheet name="CADASTRO" sheetId="1" r:id="rId1"/>
    <sheet name="PRECIFICAÇÃO" sheetId="2" r:id="rId2"/>
    <sheet name="BÔNUS" sheetId="7" r:id="rId3"/>
  </sheets>
  <definedNames>
    <definedName name="MATERIAS">TAB_MATPRIMA[MATÉRIA PRIMA]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I7" i="2" s="1"/>
  <c r="J5" i="1"/>
  <c r="I8" i="2" s="1"/>
  <c r="F8" i="1"/>
  <c r="F9" i="1"/>
  <c r="F10" i="1"/>
  <c r="F11" i="1"/>
  <c r="E12" i="2" s="1"/>
  <c r="F12" i="1"/>
  <c r="F13" i="1"/>
  <c r="F14" i="1"/>
  <c r="F15" i="1"/>
  <c r="F16" i="1"/>
  <c r="F17" i="1"/>
  <c r="F18" i="1"/>
  <c r="F19" i="1"/>
  <c r="E15" i="2" s="1"/>
  <c r="F20" i="1"/>
  <c r="F21" i="1"/>
  <c r="E16" i="2"/>
  <c r="E17" i="2"/>
  <c r="E18" i="2"/>
  <c r="E19" i="2"/>
  <c r="E20" i="2"/>
  <c r="E21" i="2"/>
  <c r="C18" i="2"/>
  <c r="C19" i="2"/>
  <c r="C20" i="2"/>
  <c r="C21" i="2"/>
  <c r="E10" i="2"/>
  <c r="E11" i="2"/>
  <c r="E13" i="2"/>
  <c r="E14" i="2"/>
  <c r="I9" i="2" l="1"/>
  <c r="I13" i="2" s="1"/>
  <c r="C14" i="2"/>
  <c r="C15" i="2"/>
  <c r="C9" i="2" l="1"/>
  <c r="C10" i="2"/>
  <c r="C11" i="2"/>
  <c r="C12" i="2"/>
  <c r="C13" i="2"/>
  <c r="C16" i="2"/>
  <c r="C17" i="2"/>
</calcChain>
</file>

<file path=xl/sharedStrings.xml><?xml version="1.0" encoding="utf-8"?>
<sst xmlns="http://schemas.openxmlformats.org/spreadsheetml/2006/main" count="65" uniqueCount="47">
  <si>
    <t>MATÉRIA PRIMA</t>
  </si>
  <si>
    <t>VALOR</t>
  </si>
  <si>
    <t>UND. MEDIDA</t>
  </si>
  <si>
    <t>CUSTO TOTAL</t>
  </si>
  <si>
    <t>INTERNET</t>
  </si>
  <si>
    <t>CONTABILIDADE</t>
  </si>
  <si>
    <t>UN. MEDIDA</t>
  </si>
  <si>
    <t>LUZ</t>
  </si>
  <si>
    <t>INFORME O LUCRO ESPERADO %</t>
  </si>
  <si>
    <t>SELECIONE O MATERIAL</t>
  </si>
  <si>
    <t>IMPOSTOS</t>
  </si>
  <si>
    <t>QUANTIDADE DE PEÇAS PRODUZIDAS POR MÊS</t>
  </si>
  <si>
    <t>VALOR UNITÁRIO</t>
  </si>
  <si>
    <t>Tecido Abc</t>
  </si>
  <si>
    <t>Tecido Xyz</t>
  </si>
  <si>
    <t>Linha branca</t>
  </si>
  <si>
    <t>Linha Vermelha</t>
  </si>
  <si>
    <t>Linha Azul</t>
  </si>
  <si>
    <t>Zíper 40 cm</t>
  </si>
  <si>
    <t>Zíper 60 cm</t>
  </si>
  <si>
    <t>Cordão branco</t>
  </si>
  <si>
    <t>Cordão Azul</t>
  </si>
  <si>
    <t>Centímetros</t>
  </si>
  <si>
    <t>Unidade</t>
  </si>
  <si>
    <t>Unidades</t>
  </si>
  <si>
    <t>QTD EMBALAGEM</t>
  </si>
  <si>
    <t>VALOR PAGO (REFERÊNCIA)</t>
  </si>
  <si>
    <t>Agulha tam X</t>
  </si>
  <si>
    <t>Agulha Tam y</t>
  </si>
  <si>
    <t>Botões azul</t>
  </si>
  <si>
    <t>Botões amarelo</t>
  </si>
  <si>
    <t>QTD UTILIZADA</t>
  </si>
  <si>
    <t>BLUSA INFANTIL BRANCA COM CAPUZ</t>
  </si>
  <si>
    <t>CUSTO DE MATÉRIA PRIMA</t>
  </si>
  <si>
    <t>VALOR DE VENDA SUGERIDO</t>
  </si>
  <si>
    <t>INFORME O NOME DO PRODUTO</t>
  </si>
  <si>
    <t>RESUMO PRECIFICAÇÃO</t>
  </si>
  <si>
    <t>COMPOSIÇÃO DO CUSTO 
(preenchimento automático)</t>
  </si>
  <si>
    <t>VALOR FINAL DE VENDA</t>
  </si>
  <si>
    <t>DESCRIÇÃO DE CUSTOS FIXOS</t>
  </si>
  <si>
    <t>TOTAL CUSTOS FIXOS</t>
  </si>
  <si>
    <t>CUSTO FIXO POR PEÇA</t>
  </si>
  <si>
    <t>INFORME ABAIXO A COMPOSIÇÃO DO PRODUTO</t>
  </si>
  <si>
    <t>[ PLANILHA PRECIFICAÇÃO PARA CONFECÇÃO ] - BÔNUS E INFORMAÇÕES ADICIONAIS</t>
  </si>
  <si>
    <t>[ PLANILHA PRECIFICAÇÃO PARA CONFECÇÃO ] - PRECIFICAÇÃO DO PRODUTO</t>
  </si>
  <si>
    <t>[ PLANILHA PRECIFICAÇÃO PARA CONFECÇÃO ] - CADASTRO DE CUSTOS</t>
  </si>
  <si>
    <t>Cadastre abaixo os CUSTOS com Matéria-Prima, e ao lado os CUSTOS Fixos.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</si>
</sst>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70F6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70F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Dashed">
        <color theme="6"/>
      </left>
      <right/>
      <top/>
      <bottom/>
      <diagonal/>
    </border>
    <border>
      <left/>
      <right/>
      <top/>
      <bottom style="thick">
        <color rgb="FF10622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4" fillId="0" borderId="0" xfId="1" applyFont="1" applyAlignment="1">
      <alignment vertical="center"/>
    </xf>
    <xf numFmtId="44" fontId="4" fillId="0" borderId="0" xfId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vertical="center"/>
    </xf>
    <xf numFmtId="44" fontId="8" fillId="6" borderId="0" xfId="1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44" fontId="4" fillId="5" borderId="0" xfId="1" applyFont="1" applyFill="1" applyBorder="1" applyAlignment="1">
      <alignment horizontal="center" vertical="center" wrapText="1"/>
    </xf>
    <xf numFmtId="44" fontId="4" fillId="5" borderId="0" xfId="1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2" borderId="3" xfId="0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" fillId="4" borderId="0" xfId="2" applyFill="1" applyAlignment="1">
      <alignment vertical="center"/>
    </xf>
    <xf numFmtId="0" fontId="1" fillId="4" borderId="0" xfId="2" applyFill="1"/>
    <xf numFmtId="0" fontId="1" fillId="4" borderId="2" xfId="2" applyFill="1" applyBorder="1"/>
    <xf numFmtId="0" fontId="1" fillId="0" borderId="0" xfId="2" applyAlignment="1">
      <alignment vertical="center"/>
    </xf>
    <xf numFmtId="44" fontId="6" fillId="2" borderId="0" xfId="1" applyFont="1" applyFill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44" fontId="4" fillId="5" borderId="0" xfId="1" applyFont="1" applyFill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4" fontId="12" fillId="5" borderId="1" xfId="0" applyNumberFormat="1" applyFont="1" applyFill="1" applyBorder="1" applyAlignment="1">
      <alignment vertical="center"/>
    </xf>
    <xf numFmtId="9" fontId="12" fillId="0" borderId="1" xfId="0" applyNumberFormat="1" applyFont="1" applyBorder="1" applyAlignment="1">
      <alignment horizontal="center" vertical="center"/>
    </xf>
    <xf numFmtId="44" fontId="12" fillId="5" borderId="1" xfId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Normal 5" xfId="2" xr:uid="{B36F05C9-21DC-4EA1-AB9C-04F378B46DE7}"/>
  </cellStyles>
  <dxfs count="17">
    <dxf>
      <font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2"/>
        </patternFill>
      </fill>
      <alignment horizontal="general" vertical="center" textRotation="0" wrapText="1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color theme="0" tint="-4.9989318521683403E-2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2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70F62"/>
      <color rgb="FF10622F"/>
      <color rgb="FF2073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RECIFICA&#199;&#195;O!A1"/><Relationship Id="rId1" Type="http://schemas.openxmlformats.org/officeDocument/2006/relationships/hyperlink" Target="#CADASTRO!A1"/><Relationship Id="rId4" Type="http://schemas.openxmlformats.org/officeDocument/2006/relationships/hyperlink" Target="#B&#212;NU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RECIFICA&#199;&#195;O!A1"/><Relationship Id="rId1" Type="http://schemas.openxmlformats.org/officeDocument/2006/relationships/hyperlink" Target="#CADASTRO!A1"/><Relationship Id="rId4" Type="http://schemas.openxmlformats.org/officeDocument/2006/relationships/hyperlink" Target="#B&#212;NU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CADASTRO!A1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s://maxplanilhas.com.br/loja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hyperlink" Target="#B&#212;NUS!A1"/><Relationship Id="rId4" Type="http://schemas.openxmlformats.org/officeDocument/2006/relationships/hyperlink" Target="https://maxplanilhas.com.br/formulario-de-planilhas-personalizadas/" TargetMode="External"/><Relationship Id="rId9" Type="http://schemas.openxmlformats.org/officeDocument/2006/relationships/hyperlink" Target="#PRECIFICA&#199;&#195;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1228725</xdr:colOff>
      <xdr:row>0</xdr:row>
      <xdr:rowOff>57149</xdr:rowOff>
    </xdr:from>
    <xdr:to>
      <xdr:col>3</xdr:col>
      <xdr:colOff>144600</xdr:colOff>
      <xdr:row>1</xdr:row>
      <xdr:rowOff>169499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E3C76A-DD17-4883-86BF-2FC5B952E97F}"/>
            </a:ext>
          </a:extLst>
        </xdr:cNvPr>
        <xdr:cNvSpPr/>
      </xdr:nvSpPr>
      <xdr:spPr>
        <a:xfrm>
          <a:off x="1285875" y="57149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CADASTRO</a:t>
          </a:r>
        </a:p>
      </xdr:txBody>
    </xdr:sp>
    <xdr:clientData/>
  </xdr:twoCellAnchor>
  <xdr:twoCellAnchor editAs="absolute">
    <xdr:from>
      <xdr:col>3</xdr:col>
      <xdr:colOff>266700</xdr:colOff>
      <xdr:row>0</xdr:row>
      <xdr:rowOff>57149</xdr:rowOff>
    </xdr:from>
    <xdr:to>
      <xdr:col>5</xdr:col>
      <xdr:colOff>30300</xdr:colOff>
      <xdr:row>1</xdr:row>
      <xdr:rowOff>169499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927751-277D-405B-AE79-0D6B2A1E857D}"/>
            </a:ext>
          </a:extLst>
        </xdr:cNvPr>
        <xdr:cNvSpPr/>
      </xdr:nvSpPr>
      <xdr:spPr>
        <a:xfrm>
          <a:off x="28479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PRECIFICAÇÃO</a:t>
          </a:r>
        </a:p>
      </xdr:txBody>
    </xdr:sp>
    <xdr:clientData/>
  </xdr:twoCellAnchor>
  <xdr:twoCellAnchor editAs="absolute">
    <xdr:from>
      <xdr:col>1</xdr:col>
      <xdr:colOff>9525</xdr:colOff>
      <xdr:row>0</xdr:row>
      <xdr:rowOff>19049</xdr:rowOff>
    </xdr:from>
    <xdr:to>
      <xdr:col>1</xdr:col>
      <xdr:colOff>847725</xdr:colOff>
      <xdr:row>2</xdr:row>
      <xdr:rowOff>6055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12E4E06-6721-4880-B28E-73D3A71C4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49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5</xdr:col>
      <xdr:colOff>152400</xdr:colOff>
      <xdr:row>0</xdr:row>
      <xdr:rowOff>57149</xdr:rowOff>
    </xdr:from>
    <xdr:to>
      <xdr:col>7</xdr:col>
      <xdr:colOff>30300</xdr:colOff>
      <xdr:row>1</xdr:row>
      <xdr:rowOff>169499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98CE23-40F7-484C-B734-E329DFABFAE1}"/>
            </a:ext>
          </a:extLst>
        </xdr:cNvPr>
        <xdr:cNvSpPr/>
      </xdr:nvSpPr>
      <xdr:spPr>
        <a:xfrm>
          <a:off x="44100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1228725</xdr:colOff>
      <xdr:row>0</xdr:row>
      <xdr:rowOff>57149</xdr:rowOff>
    </xdr:from>
    <xdr:to>
      <xdr:col>3</xdr:col>
      <xdr:colOff>135075</xdr:colOff>
      <xdr:row>1</xdr:row>
      <xdr:rowOff>169499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DB494-87F4-4833-AF68-74059DADE934}"/>
            </a:ext>
          </a:extLst>
        </xdr:cNvPr>
        <xdr:cNvSpPr/>
      </xdr:nvSpPr>
      <xdr:spPr>
        <a:xfrm>
          <a:off x="12858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CADASTRO</a:t>
          </a:r>
        </a:p>
      </xdr:txBody>
    </xdr:sp>
    <xdr:clientData/>
  </xdr:twoCellAnchor>
  <xdr:twoCellAnchor editAs="absolute">
    <xdr:from>
      <xdr:col>3</xdr:col>
      <xdr:colOff>257175</xdr:colOff>
      <xdr:row>0</xdr:row>
      <xdr:rowOff>57149</xdr:rowOff>
    </xdr:from>
    <xdr:to>
      <xdr:col>4</xdr:col>
      <xdr:colOff>744675</xdr:colOff>
      <xdr:row>1</xdr:row>
      <xdr:rowOff>169499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5751D-D732-46AC-911F-19835A8BC06D}"/>
            </a:ext>
          </a:extLst>
        </xdr:cNvPr>
        <xdr:cNvSpPr/>
      </xdr:nvSpPr>
      <xdr:spPr>
        <a:xfrm>
          <a:off x="2847975" y="57149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PRECIFICAÇÃO</a:t>
          </a:r>
        </a:p>
      </xdr:txBody>
    </xdr:sp>
    <xdr:clientData/>
  </xdr:twoCellAnchor>
  <xdr:twoCellAnchor editAs="absolute">
    <xdr:from>
      <xdr:col>1</xdr:col>
      <xdr:colOff>9525</xdr:colOff>
      <xdr:row>0</xdr:row>
      <xdr:rowOff>19049</xdr:rowOff>
    </xdr:from>
    <xdr:to>
      <xdr:col>1</xdr:col>
      <xdr:colOff>847725</xdr:colOff>
      <xdr:row>2</xdr:row>
      <xdr:rowOff>6055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E9EA621-A758-40C2-8526-4814FBED1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49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5</xdr:col>
      <xdr:colOff>104775</xdr:colOff>
      <xdr:row>0</xdr:row>
      <xdr:rowOff>57149</xdr:rowOff>
    </xdr:from>
    <xdr:to>
      <xdr:col>7</xdr:col>
      <xdr:colOff>58875</xdr:colOff>
      <xdr:row>1</xdr:row>
      <xdr:rowOff>169499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884709-7E3E-4801-ABA8-036B78930DBC}"/>
            </a:ext>
          </a:extLst>
        </xdr:cNvPr>
        <xdr:cNvSpPr/>
      </xdr:nvSpPr>
      <xdr:spPr>
        <a:xfrm>
          <a:off x="44100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3</xdr:row>
      <xdr:rowOff>133350</xdr:rowOff>
    </xdr:from>
    <xdr:to>
      <xdr:col>10</xdr:col>
      <xdr:colOff>571500</xdr:colOff>
      <xdr:row>19</xdr:row>
      <xdr:rowOff>16377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F914-8D23-4F68-8B43-24335B070838}"/>
            </a:ext>
          </a:extLst>
        </xdr:cNvPr>
        <xdr:cNvGrpSpPr/>
      </xdr:nvGrpSpPr>
      <xdr:grpSpPr>
        <a:xfrm>
          <a:off x="95250" y="914400"/>
          <a:ext cx="6019800" cy="3540627"/>
          <a:chOff x="104775" y="564648"/>
          <a:chExt cx="6019800" cy="354062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8E1FB62A-AADA-68B5-6D6D-2E13DA679E01}"/>
              </a:ext>
            </a:extLst>
          </xdr:cNvPr>
          <xdr:cNvSpPr/>
        </xdr:nvSpPr>
        <xdr:spPr>
          <a:xfrm>
            <a:off x="981585" y="564648"/>
            <a:ext cx="4228081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DESCONTO PLANILHA LOJA</a:t>
            </a:r>
          </a:p>
        </xdr:txBody>
      </xdr:sp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B399084-EF80-B0B2-4D60-F7EC89B8E6F7}"/>
              </a:ext>
            </a:extLst>
          </xdr:cNvPr>
          <xdr:cNvSpPr/>
        </xdr:nvSpPr>
        <xdr:spPr>
          <a:xfrm>
            <a:off x="104775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7E9DB242-C00E-ABEF-6F3C-5717DDBF52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E3ED1A1C-9348-377B-66C2-297BC1DAC3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4825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13</xdr:col>
      <xdr:colOff>38100</xdr:colOff>
      <xdr:row>3</xdr:row>
      <xdr:rowOff>133350</xdr:rowOff>
    </xdr:from>
    <xdr:to>
      <xdr:col>23</xdr:col>
      <xdr:colOff>19050</xdr:colOff>
      <xdr:row>19</xdr:row>
      <xdr:rowOff>16377</xdr:rowOff>
    </xdr:to>
    <xdr:grpSp>
      <xdr:nvGrpSpPr>
        <xdr:cNvPr id="7" name="Agrupa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DFAF6A-B51B-4FA6-985E-9B05312F30F9}"/>
            </a:ext>
          </a:extLst>
        </xdr:cNvPr>
        <xdr:cNvGrpSpPr/>
      </xdr:nvGrpSpPr>
      <xdr:grpSpPr>
        <a:xfrm>
          <a:off x="6400800" y="914400"/>
          <a:ext cx="6019800" cy="3540627"/>
          <a:chOff x="6381750" y="564648"/>
          <a:chExt cx="6019800" cy="3540627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5A5ED622-D850-5B63-B578-A3CB35B73AE9}"/>
              </a:ext>
            </a:extLst>
          </xdr:cNvPr>
          <xdr:cNvSpPr/>
        </xdr:nvSpPr>
        <xdr:spPr>
          <a:xfrm>
            <a:off x="7256514" y="564648"/>
            <a:ext cx="4270272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PLANILHA PERSONALIZADA</a:t>
            </a: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73DC8B68-94A6-8816-0A91-D7C81E27E64F}"/>
              </a:ext>
            </a:extLst>
          </xdr:cNvPr>
          <xdr:cNvSpPr/>
        </xdr:nvSpPr>
        <xdr:spPr>
          <a:xfrm>
            <a:off x="6381750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DED7134B-1DBA-3B0B-80D0-60272185A3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90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AF773695-0B58-A284-7935-02E331489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8750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</xdr:col>
      <xdr:colOff>9525</xdr:colOff>
      <xdr:row>0</xdr:row>
      <xdr:rowOff>19050</xdr:rowOff>
    </xdr:from>
    <xdr:to>
      <xdr:col>2</xdr:col>
      <xdr:colOff>238125</xdr:colOff>
      <xdr:row>2</xdr:row>
      <xdr:rowOff>6056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1A37239-A906-4443-B541-97D7664C8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9525</xdr:colOff>
      <xdr:row>0</xdr:row>
      <xdr:rowOff>57148</xdr:rowOff>
    </xdr:from>
    <xdr:to>
      <xdr:col>5</xdr:col>
      <xdr:colOff>230325</xdr:colOff>
      <xdr:row>1</xdr:row>
      <xdr:rowOff>169498</xdr:rowOff>
    </xdr:to>
    <xdr:sp macro="" textlink="">
      <xdr:nvSpPr>
        <xdr:cNvPr id="14" name="Retângulo: Cantos Arredondados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5BDF8C4-8AC9-48CD-A9F7-676A91112856}"/>
            </a:ext>
          </a:extLst>
        </xdr:cNvPr>
        <xdr:cNvSpPr/>
      </xdr:nvSpPr>
      <xdr:spPr>
        <a:xfrm>
          <a:off x="1285875" y="57148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CADASTRO</a:t>
          </a:r>
        </a:p>
      </xdr:txBody>
    </xdr:sp>
    <xdr:clientData/>
  </xdr:twoCellAnchor>
  <xdr:twoCellAnchor editAs="absolute">
    <xdr:from>
      <xdr:col>5</xdr:col>
      <xdr:colOff>352425</xdr:colOff>
      <xdr:row>0</xdr:row>
      <xdr:rowOff>57148</xdr:rowOff>
    </xdr:from>
    <xdr:to>
      <xdr:col>7</xdr:col>
      <xdr:colOff>573225</xdr:colOff>
      <xdr:row>1</xdr:row>
      <xdr:rowOff>169498</xdr:rowOff>
    </xdr:to>
    <xdr:sp macro="" textlink="">
      <xdr:nvSpPr>
        <xdr:cNvPr id="15" name="Retângulo: Cantos Arredondados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9B8ED18-9910-4460-93F3-85960588A55D}"/>
            </a:ext>
          </a:extLst>
        </xdr:cNvPr>
        <xdr:cNvSpPr/>
      </xdr:nvSpPr>
      <xdr:spPr>
        <a:xfrm>
          <a:off x="2847975" y="57148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PRECIFICAÇÃO</a:t>
          </a:r>
        </a:p>
      </xdr:txBody>
    </xdr:sp>
    <xdr:clientData/>
  </xdr:twoCellAnchor>
  <xdr:twoCellAnchor editAs="absolute">
    <xdr:from>
      <xdr:col>8</xdr:col>
      <xdr:colOff>85725</xdr:colOff>
      <xdr:row>0</xdr:row>
      <xdr:rowOff>57148</xdr:rowOff>
    </xdr:from>
    <xdr:to>
      <xdr:col>10</xdr:col>
      <xdr:colOff>306525</xdr:colOff>
      <xdr:row>1</xdr:row>
      <xdr:rowOff>169498</xdr:rowOff>
    </xdr:to>
    <xdr:sp macro="" textlink="">
      <xdr:nvSpPr>
        <xdr:cNvPr id="16" name="Retângulo: Cantos Arredondados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EA94A15-080B-4AA5-AB4C-A822844C1221}"/>
            </a:ext>
          </a:extLst>
        </xdr:cNvPr>
        <xdr:cNvSpPr/>
      </xdr:nvSpPr>
      <xdr:spPr>
        <a:xfrm>
          <a:off x="4410075" y="57148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E28939-8843-42C1-8A77-E7F36649402F}" name="TAB_MATPRIMA" displayName="TAB_MATPRIMA" ref="B7:F21" totalsRowShown="0" headerRowDxfId="16" dataDxfId="15" headerRowCellStyle="Moeda" dataCellStyle="Moeda">
  <autoFilter ref="B7:F21" xr:uid="{BFE28939-8843-42C1-8A77-E7F36649402F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B8:E20">
    <sortCondition ref="B8:B20"/>
  </sortState>
  <tableColumns count="5">
    <tableColumn id="1" xr3:uid="{725E9094-D0D8-4C97-84FA-FE32BB41FB13}" name="MATÉRIA PRIMA" dataDxfId="14" dataCellStyle="Moeda"/>
    <tableColumn id="2" xr3:uid="{E7F3E721-E2D9-4870-AD4F-18C2A40928D1}" name="UN. MEDIDA" dataDxfId="13" dataCellStyle="Moeda"/>
    <tableColumn id="4" xr3:uid="{252CDD32-575D-47BC-9470-90D53D4566C4}" name="QTD EMBALAGEM" dataDxfId="12" dataCellStyle="Moeda"/>
    <tableColumn id="3" xr3:uid="{3472A8FF-DB87-4F70-9878-094BEC3B95BF}" name="VALOR PAGO (REFERÊNCIA)" dataDxfId="11" dataCellStyle="Moeda"/>
    <tableColumn id="5" xr3:uid="{735D2974-55F3-4E83-9761-92D957BB0F5C}" name="VALOR UNITÁRIO" dataDxfId="10" dataCellStyle="Moeda">
      <calculatedColumnFormula>IFERROR(TAB_MATPRIMA[[#This Row],[VALOR PAGO (REFERÊNCIA)]]/TAB_MATPRIMA[[#This Row],[QTD EMBALAGEM]],0)</calculatedColumnFormula>
    </tableColumn>
  </tableColumns>
  <tableStyleInfo name="TableStyleLight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4B53D0-A9F3-4FFA-AE8A-48FA780AB205}" name="TAB_CUSTOSFIXOS" displayName="TAB_CUSTOSFIXOS" ref="I7:J11" totalsRowShown="0" headerRowDxfId="9" dataDxfId="8" headerRowCellStyle="Moeda">
  <autoFilter ref="I7:J11" xr:uid="{E34B53D0-A9F3-4FFA-AE8A-48FA780AB205}">
    <filterColumn colId="0" hiddenButton="1"/>
    <filterColumn colId="1" hiddenButton="1"/>
  </autoFilter>
  <tableColumns count="2">
    <tableColumn id="1" xr3:uid="{E50E9CED-3C5D-4A6F-9788-9B00605EEFB0}" name="DESCRIÇÃO DE CUSTOS FIXOS" dataDxfId="7"/>
    <tableColumn id="2" xr3:uid="{8BB7794C-AEB3-4A7F-9659-01B979E39C95}" name="VALOR" dataDxfId="6" dataCellStyle="Moeda"/>
  </tableColumns>
  <tableStyleInfo name="TableStyleLight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C387C8-997B-4D32-8A02-2AB2AEDD6904}" name="TAB_MATERIAL" displayName="TAB_MATERIAL" ref="B8:E21" totalsRowShown="0" headerRowDxfId="5" dataDxfId="4">
  <autoFilter ref="B8:E21" xr:uid="{B2C387C8-997B-4D32-8A02-2AB2AEDD6904}">
    <filterColumn colId="0" hiddenButton="1"/>
    <filterColumn colId="1" hiddenButton="1"/>
    <filterColumn colId="2" hiddenButton="1"/>
    <filterColumn colId="3" hiddenButton="1"/>
  </autoFilter>
  <tableColumns count="4">
    <tableColumn id="1" xr3:uid="{0E2D6F1A-5F18-4E83-A176-FAA9D6EBBD0F}" name="SELECIONE O MATERIAL" dataDxfId="3"/>
    <tableColumn id="4" xr3:uid="{AF417351-92AD-4C02-9E51-7EFD946DF0AA}" name="UND. MEDIDA" dataDxfId="2">
      <calculatedColumnFormula>IF(TAB_MATERIAL[[#This Row],[SELECIONE O MATERIAL]]="","",VLOOKUP(TAB_MATERIAL[[#This Row],[SELECIONE O MATERIAL]],TAB_MATPRIMA[],2,FALSE))</calculatedColumnFormula>
    </tableColumn>
    <tableColumn id="2" xr3:uid="{AD7593B2-BADB-4FE4-8D3B-6DD17119FA9B}" name="QTD UTILIZADA" dataDxfId="1"/>
    <tableColumn id="3" xr3:uid="{A6B764D2-5086-4479-B219-E9A3D1223B23}" name="VALOR" dataDxfId="0" dataCellStyle="Moeda">
      <calculatedColumnFormula>IFERROR(IF(TAB_MATERIAL[[#This Row],[SELECIONE O MATERIAL]]="",0,VLOOKUP(TAB_MATERIAL[[#This Row],[SELECIONE O MATERIAL]],TAB_MATPRIMA[],5,FALSE))*TAB_MATERIAL[[#This Row],[QTD UTILIZADA]],0)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DBFA-25FD-4C23-923E-449A0B05DCA3}">
  <dimension ref="B1:J372"/>
  <sheetViews>
    <sheetView showGridLines="0" zoomScaleNormal="100" workbookViewId="0">
      <pane ySplit="7" topLeftCell="A8" activePane="bottomLeft" state="frozen"/>
      <selection pane="bottomLeft" activeCell="P12" sqref="P12"/>
    </sheetView>
  </sheetViews>
  <sheetFormatPr defaultRowHeight="15" x14ac:dyDescent="0.25"/>
  <cols>
    <col min="1" max="1" width="0.85546875" style="1" customWidth="1"/>
    <col min="2" max="2" width="24.5703125" style="2" customWidth="1"/>
    <col min="3" max="3" width="13.28515625" style="2" bestFit="1" customWidth="1"/>
    <col min="4" max="4" width="12.140625" style="1" customWidth="1"/>
    <col min="5" max="5" width="13" style="1" customWidth="1"/>
    <col min="6" max="6" width="14.28515625" style="1" customWidth="1"/>
    <col min="7" max="8" width="9.140625" style="1"/>
    <col min="9" max="9" width="25" style="1" customWidth="1"/>
    <col min="10" max="10" width="15.85546875" style="1" customWidth="1"/>
    <col min="11" max="16384" width="9.140625" style="1"/>
  </cols>
  <sheetData>
    <row r="1" spans="2:10" s="9" customFormat="1" ht="20.100000000000001" customHeight="1" x14ac:dyDescent="0.25">
      <c r="C1" s="19"/>
    </row>
    <row r="2" spans="2:10" s="9" customFormat="1" ht="20.100000000000001" customHeight="1" x14ac:dyDescent="0.25"/>
    <row r="3" spans="2:10" s="20" customFormat="1" ht="22.5" customHeight="1" thickBot="1" x14ac:dyDescent="0.3">
      <c r="B3" s="21" t="s">
        <v>45</v>
      </c>
    </row>
    <row r="4" spans="2:10" customFormat="1" ht="8.1" customHeight="1" thickTop="1" x14ac:dyDescent="0.25"/>
    <row r="5" spans="2:10" ht="20.100000000000001" customHeight="1" x14ac:dyDescent="0.25">
      <c r="B5" s="29" t="s">
        <v>46</v>
      </c>
      <c r="C5" s="28"/>
      <c r="D5" s="28"/>
      <c r="E5" s="28"/>
      <c r="F5" s="28"/>
      <c r="I5" s="18" t="s">
        <v>40</v>
      </c>
      <c r="J5" s="17">
        <f>SUM(TAB_CUSTOSFIXOS[VALOR])</f>
        <v>439</v>
      </c>
    </row>
    <row r="6" spans="2:10" ht="8.1" customHeight="1" x14ac:dyDescent="0.25">
      <c r="B6" s="8"/>
      <c r="C6" s="8"/>
      <c r="D6" s="8"/>
      <c r="E6" s="8"/>
      <c r="I6" s="8"/>
      <c r="J6" s="8"/>
    </row>
    <row r="7" spans="2:10" ht="30" customHeight="1" x14ac:dyDescent="0.25">
      <c r="B7" s="26" t="s">
        <v>0</v>
      </c>
      <c r="C7" s="26" t="s">
        <v>6</v>
      </c>
      <c r="D7" s="26" t="s">
        <v>25</v>
      </c>
      <c r="E7" s="26" t="s">
        <v>26</v>
      </c>
      <c r="F7" s="10" t="s">
        <v>12</v>
      </c>
      <c r="I7" s="27" t="s">
        <v>39</v>
      </c>
      <c r="J7" s="27" t="s">
        <v>1</v>
      </c>
    </row>
    <row r="8" spans="2:10" ht="17.25" customHeight="1" x14ac:dyDescent="0.25">
      <c r="B8" s="7" t="s">
        <v>13</v>
      </c>
      <c r="C8" s="7" t="s">
        <v>22</v>
      </c>
      <c r="D8" s="5">
        <v>100</v>
      </c>
      <c r="E8" s="4">
        <v>54.9</v>
      </c>
      <c r="F8" s="31">
        <f>IFERROR(TAB_MATPRIMA[[#This Row],[VALOR PAGO (REFERÊNCIA)]]/TAB_MATPRIMA[[#This Row],[QTD EMBALAGEM]],0)</f>
        <v>0.54899999999999993</v>
      </c>
      <c r="I8" s="6" t="s">
        <v>10</v>
      </c>
      <c r="J8" s="3">
        <v>69</v>
      </c>
    </row>
    <row r="9" spans="2:10" ht="17.25" customHeight="1" x14ac:dyDescent="0.25">
      <c r="B9" s="7" t="s">
        <v>14</v>
      </c>
      <c r="C9" s="7" t="s">
        <v>22</v>
      </c>
      <c r="D9" s="5">
        <v>100</v>
      </c>
      <c r="E9" s="4">
        <v>16.899999999999999</v>
      </c>
      <c r="F9" s="31">
        <f>IFERROR(TAB_MATPRIMA[[#This Row],[VALOR PAGO (REFERÊNCIA)]]/TAB_MATPRIMA[[#This Row],[QTD EMBALAGEM]],0)</f>
        <v>0.16899999999999998</v>
      </c>
      <c r="I9" s="6" t="s">
        <v>4</v>
      </c>
      <c r="J9" s="3">
        <v>120</v>
      </c>
    </row>
    <row r="10" spans="2:10" ht="17.25" customHeight="1" x14ac:dyDescent="0.25">
      <c r="B10" s="7" t="s">
        <v>27</v>
      </c>
      <c r="C10" s="7" t="s">
        <v>24</v>
      </c>
      <c r="D10" s="5">
        <v>50</v>
      </c>
      <c r="E10" s="4">
        <v>2.5</v>
      </c>
      <c r="F10" s="31">
        <f>IFERROR(TAB_MATPRIMA[[#This Row],[VALOR PAGO (REFERÊNCIA)]]/TAB_MATPRIMA[[#This Row],[QTD EMBALAGEM]],0)</f>
        <v>0.05</v>
      </c>
      <c r="I10" s="6" t="s">
        <v>5</v>
      </c>
      <c r="J10" s="3">
        <v>150</v>
      </c>
    </row>
    <row r="11" spans="2:10" ht="17.25" customHeight="1" x14ac:dyDescent="0.25">
      <c r="B11" s="7" t="s">
        <v>28</v>
      </c>
      <c r="C11" s="7" t="s">
        <v>24</v>
      </c>
      <c r="D11" s="5">
        <v>30</v>
      </c>
      <c r="E11" s="4">
        <v>2.5</v>
      </c>
      <c r="F11" s="31">
        <f>IFERROR(TAB_MATPRIMA[[#This Row],[VALOR PAGO (REFERÊNCIA)]]/TAB_MATPRIMA[[#This Row],[QTD EMBALAGEM]],0)</f>
        <v>8.3333333333333329E-2</v>
      </c>
      <c r="I11" s="6" t="s">
        <v>7</v>
      </c>
      <c r="J11" s="3">
        <v>100</v>
      </c>
    </row>
    <row r="12" spans="2:10" ht="17.25" customHeight="1" x14ac:dyDescent="0.25">
      <c r="B12" s="7" t="s">
        <v>15</v>
      </c>
      <c r="C12" s="7" t="s">
        <v>22</v>
      </c>
      <c r="D12" s="5">
        <v>300</v>
      </c>
      <c r="E12" s="4">
        <v>1</v>
      </c>
      <c r="F12" s="31">
        <f>IFERROR(TAB_MATPRIMA[[#This Row],[VALOR PAGO (REFERÊNCIA)]]/TAB_MATPRIMA[[#This Row],[QTD EMBALAGEM]],0)</f>
        <v>3.3333333333333335E-3</v>
      </c>
      <c r="I12" s="6"/>
      <c r="J12" s="6"/>
    </row>
    <row r="13" spans="2:10" ht="17.25" customHeight="1" x14ac:dyDescent="0.25">
      <c r="B13" s="7" t="s">
        <v>16</v>
      </c>
      <c r="C13" s="7" t="s">
        <v>22</v>
      </c>
      <c r="D13" s="5">
        <v>500</v>
      </c>
      <c r="E13" s="4">
        <v>3.1</v>
      </c>
      <c r="F13" s="31">
        <f>IFERROR(TAB_MATPRIMA[[#This Row],[VALOR PAGO (REFERÊNCIA)]]/TAB_MATPRIMA[[#This Row],[QTD EMBALAGEM]],0)</f>
        <v>6.1999999999999998E-3</v>
      </c>
      <c r="I13" s="6"/>
      <c r="J13" s="6"/>
    </row>
    <row r="14" spans="2:10" ht="17.25" customHeight="1" x14ac:dyDescent="0.25">
      <c r="B14" s="7" t="s">
        <v>17</v>
      </c>
      <c r="C14" s="7" t="s">
        <v>22</v>
      </c>
      <c r="D14" s="5">
        <v>300</v>
      </c>
      <c r="E14" s="4">
        <v>10</v>
      </c>
      <c r="F14" s="31">
        <f>IFERROR(TAB_MATPRIMA[[#This Row],[VALOR PAGO (REFERÊNCIA)]]/TAB_MATPRIMA[[#This Row],[QTD EMBALAGEM]],0)</f>
        <v>3.3333333333333333E-2</v>
      </c>
      <c r="I14" s="6"/>
      <c r="J14" s="6"/>
    </row>
    <row r="15" spans="2:10" ht="17.25" customHeight="1" x14ac:dyDescent="0.25">
      <c r="B15" s="7" t="s">
        <v>29</v>
      </c>
      <c r="C15" s="7" t="s">
        <v>24</v>
      </c>
      <c r="D15" s="5">
        <v>25</v>
      </c>
      <c r="E15" s="4">
        <v>5</v>
      </c>
      <c r="F15" s="31">
        <f>IFERROR(TAB_MATPRIMA[[#This Row],[VALOR PAGO (REFERÊNCIA)]]/TAB_MATPRIMA[[#This Row],[QTD EMBALAGEM]],0)</f>
        <v>0.2</v>
      </c>
      <c r="I15" s="6"/>
      <c r="J15" s="6"/>
    </row>
    <row r="16" spans="2:10" ht="17.25" customHeight="1" x14ac:dyDescent="0.25">
      <c r="B16" s="7" t="s">
        <v>30</v>
      </c>
      <c r="C16" s="7" t="s">
        <v>24</v>
      </c>
      <c r="D16" s="5">
        <v>30</v>
      </c>
      <c r="E16" s="4">
        <v>8</v>
      </c>
      <c r="F16" s="31">
        <f>IFERROR(TAB_MATPRIMA[[#This Row],[VALOR PAGO (REFERÊNCIA)]]/TAB_MATPRIMA[[#This Row],[QTD EMBALAGEM]],0)</f>
        <v>0.26666666666666666</v>
      </c>
      <c r="I16" s="6"/>
      <c r="J16" s="6"/>
    </row>
    <row r="17" spans="2:10" ht="17.25" customHeight="1" x14ac:dyDescent="0.25">
      <c r="B17" s="7" t="s">
        <v>18</v>
      </c>
      <c r="C17" s="7" t="s">
        <v>23</v>
      </c>
      <c r="D17" s="5">
        <v>10</v>
      </c>
      <c r="E17" s="4">
        <v>5.9</v>
      </c>
      <c r="F17" s="31">
        <f>IFERROR(TAB_MATPRIMA[[#This Row],[VALOR PAGO (REFERÊNCIA)]]/TAB_MATPRIMA[[#This Row],[QTD EMBALAGEM]],0)</f>
        <v>0.59000000000000008</v>
      </c>
      <c r="I17" s="6"/>
      <c r="J17" s="6"/>
    </row>
    <row r="18" spans="2:10" ht="17.25" customHeight="1" x14ac:dyDescent="0.25">
      <c r="B18" s="7" t="s">
        <v>19</v>
      </c>
      <c r="C18" s="7" t="s">
        <v>23</v>
      </c>
      <c r="D18" s="5">
        <v>10</v>
      </c>
      <c r="E18" s="4">
        <v>24.9</v>
      </c>
      <c r="F18" s="31">
        <f>IFERROR(TAB_MATPRIMA[[#This Row],[VALOR PAGO (REFERÊNCIA)]]/TAB_MATPRIMA[[#This Row],[QTD EMBALAGEM]],0)</f>
        <v>2.4899999999999998</v>
      </c>
      <c r="I18" s="6"/>
      <c r="J18" s="6"/>
    </row>
    <row r="19" spans="2:10" ht="17.25" customHeight="1" x14ac:dyDescent="0.25">
      <c r="B19" s="7" t="s">
        <v>20</v>
      </c>
      <c r="C19" s="7" t="s">
        <v>22</v>
      </c>
      <c r="D19" s="5">
        <v>300</v>
      </c>
      <c r="E19" s="4">
        <v>23.9</v>
      </c>
      <c r="F19" s="31">
        <f>IFERROR(TAB_MATPRIMA[[#This Row],[VALOR PAGO (REFERÊNCIA)]]/TAB_MATPRIMA[[#This Row],[QTD EMBALAGEM]],0)</f>
        <v>7.9666666666666663E-2</v>
      </c>
    </row>
    <row r="20" spans="2:10" ht="17.25" customHeight="1" x14ac:dyDescent="0.25">
      <c r="B20" s="7" t="s">
        <v>21</v>
      </c>
      <c r="C20" s="7" t="s">
        <v>22</v>
      </c>
      <c r="D20" s="5">
        <v>400</v>
      </c>
      <c r="E20" s="4">
        <v>19.899999999999999</v>
      </c>
      <c r="F20" s="31">
        <f>IFERROR(TAB_MATPRIMA[[#This Row],[VALOR PAGO (REFERÊNCIA)]]/TAB_MATPRIMA[[#This Row],[QTD EMBALAGEM]],0)</f>
        <v>4.9749999999999996E-2</v>
      </c>
    </row>
    <row r="21" spans="2:10" ht="17.25" customHeight="1" x14ac:dyDescent="0.25">
      <c r="B21" s="7"/>
      <c r="C21" s="7"/>
      <c r="D21" s="5"/>
      <c r="E21" s="4"/>
      <c r="F21" s="31">
        <f>IFERROR(TAB_MATPRIMA[[#This Row],[VALOR PAGO (REFERÊNCIA)]]/TAB_MATPRIMA[[#This Row],[QTD EMBALAGEM]],0)</f>
        <v>0</v>
      </c>
    </row>
    <row r="22" spans="2:10" ht="17.25" customHeight="1" x14ac:dyDescent="0.25"/>
    <row r="23" spans="2:10" ht="17.25" customHeight="1" x14ac:dyDescent="0.25"/>
    <row r="24" spans="2:10" ht="17.25" customHeight="1" x14ac:dyDescent="0.25"/>
    <row r="25" spans="2:10" ht="17.25" customHeight="1" x14ac:dyDescent="0.25"/>
    <row r="26" spans="2:10" ht="17.25" customHeight="1" x14ac:dyDescent="0.25"/>
    <row r="27" spans="2:10" ht="17.25" customHeight="1" x14ac:dyDescent="0.25"/>
    <row r="28" spans="2:10" ht="17.25" customHeight="1" x14ac:dyDescent="0.25"/>
    <row r="29" spans="2:10" ht="17.25" customHeight="1" x14ac:dyDescent="0.25"/>
    <row r="30" spans="2:10" ht="17.25" customHeight="1" x14ac:dyDescent="0.25"/>
    <row r="31" spans="2:10" ht="17.25" customHeight="1" x14ac:dyDescent="0.25"/>
    <row r="32" spans="2:10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  <row r="41" ht="17.25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17.25" customHeight="1" x14ac:dyDescent="0.25"/>
    <row r="63" ht="17.25" customHeight="1" x14ac:dyDescent="0.25"/>
    <row r="64" ht="17.25" customHeight="1" x14ac:dyDescent="0.25"/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  <row r="74" ht="17.25" customHeight="1" x14ac:dyDescent="0.25"/>
    <row r="75" ht="17.25" customHeight="1" x14ac:dyDescent="0.25"/>
    <row r="76" ht="17.25" customHeight="1" x14ac:dyDescent="0.25"/>
    <row r="77" ht="17.25" customHeight="1" x14ac:dyDescent="0.25"/>
    <row r="78" ht="17.25" customHeight="1" x14ac:dyDescent="0.25"/>
    <row r="79" ht="17.25" customHeight="1" x14ac:dyDescent="0.25"/>
    <row r="80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97" ht="17.25" customHeight="1" x14ac:dyDescent="0.25"/>
    <row r="98" ht="17.25" customHeight="1" x14ac:dyDescent="0.25"/>
    <row r="99" ht="17.25" customHeight="1" x14ac:dyDescent="0.25"/>
    <row r="100" ht="17.25" customHeight="1" x14ac:dyDescent="0.25"/>
    <row r="101" ht="17.25" customHeight="1" x14ac:dyDescent="0.25"/>
    <row r="102" ht="17.25" customHeight="1" x14ac:dyDescent="0.25"/>
    <row r="103" ht="17.25" customHeight="1" x14ac:dyDescent="0.25"/>
    <row r="104" ht="17.25" customHeight="1" x14ac:dyDescent="0.25"/>
    <row r="105" ht="17.25" customHeight="1" x14ac:dyDescent="0.25"/>
    <row r="106" ht="17.25" customHeight="1" x14ac:dyDescent="0.25"/>
    <row r="107" ht="17.25" customHeight="1" x14ac:dyDescent="0.25"/>
    <row r="108" ht="17.25" customHeight="1" x14ac:dyDescent="0.25"/>
    <row r="109" ht="17.25" customHeight="1" x14ac:dyDescent="0.25"/>
    <row r="110" ht="17.25" customHeight="1" x14ac:dyDescent="0.25"/>
    <row r="111" ht="17.25" customHeight="1" x14ac:dyDescent="0.25"/>
    <row r="112" ht="17.25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09" ht="17.25" customHeight="1" x14ac:dyDescent="0.25"/>
    <row r="210" ht="17.25" customHeight="1" x14ac:dyDescent="0.25"/>
    <row r="211" ht="17.25" customHeight="1" x14ac:dyDescent="0.25"/>
    <row r="212" ht="17.25" customHeight="1" x14ac:dyDescent="0.25"/>
    <row r="213" ht="17.25" customHeight="1" x14ac:dyDescent="0.25"/>
    <row r="214" ht="17.25" customHeight="1" x14ac:dyDescent="0.25"/>
    <row r="215" ht="17.25" customHeight="1" x14ac:dyDescent="0.25"/>
    <row r="216" ht="17.25" customHeight="1" x14ac:dyDescent="0.25"/>
    <row r="217" ht="17.25" customHeight="1" x14ac:dyDescent="0.25"/>
    <row r="218" ht="17.25" customHeight="1" x14ac:dyDescent="0.25"/>
    <row r="219" ht="17.25" customHeight="1" x14ac:dyDescent="0.25"/>
    <row r="220" ht="17.25" customHeight="1" x14ac:dyDescent="0.25"/>
    <row r="221" ht="17.25" customHeight="1" x14ac:dyDescent="0.25"/>
    <row r="222" ht="17.25" customHeight="1" x14ac:dyDescent="0.25"/>
    <row r="223" ht="17.25" customHeight="1" x14ac:dyDescent="0.25"/>
    <row r="224" ht="17.25" customHeight="1" x14ac:dyDescent="0.25"/>
    <row r="225" ht="17.25" customHeight="1" x14ac:dyDescent="0.25"/>
    <row r="226" ht="17.25" customHeight="1" x14ac:dyDescent="0.25"/>
    <row r="227" ht="17.25" customHeight="1" x14ac:dyDescent="0.25"/>
    <row r="228" ht="17.25" customHeight="1" x14ac:dyDescent="0.25"/>
    <row r="229" ht="17.25" customHeight="1" x14ac:dyDescent="0.25"/>
    <row r="230" ht="17.25" customHeight="1" x14ac:dyDescent="0.25"/>
    <row r="231" ht="17.25" customHeight="1" x14ac:dyDescent="0.25"/>
    <row r="232" ht="17.25" customHeight="1" x14ac:dyDescent="0.25"/>
    <row r="233" ht="17.25" customHeight="1" x14ac:dyDescent="0.25"/>
    <row r="234" ht="17.25" customHeight="1" x14ac:dyDescent="0.25"/>
    <row r="235" ht="17.25" customHeight="1" x14ac:dyDescent="0.25"/>
    <row r="236" ht="17.25" customHeight="1" x14ac:dyDescent="0.25"/>
    <row r="237" ht="17.25" customHeight="1" x14ac:dyDescent="0.25"/>
    <row r="238" ht="17.25" customHeight="1" x14ac:dyDescent="0.25"/>
    <row r="239" ht="17.25" customHeight="1" x14ac:dyDescent="0.25"/>
    <row r="240" ht="17.25" customHeight="1" x14ac:dyDescent="0.25"/>
    <row r="241" ht="17.25" customHeight="1" x14ac:dyDescent="0.25"/>
    <row r="242" ht="17.25" customHeight="1" x14ac:dyDescent="0.25"/>
    <row r="243" ht="17.25" customHeight="1" x14ac:dyDescent="0.25"/>
    <row r="244" ht="17.25" customHeight="1" x14ac:dyDescent="0.25"/>
    <row r="245" ht="17.25" customHeight="1" x14ac:dyDescent="0.25"/>
    <row r="246" ht="17.25" customHeight="1" x14ac:dyDescent="0.25"/>
    <row r="247" ht="17.25" customHeight="1" x14ac:dyDescent="0.25"/>
    <row r="248" ht="17.25" customHeight="1" x14ac:dyDescent="0.25"/>
    <row r="249" ht="17.25" customHeight="1" x14ac:dyDescent="0.25"/>
    <row r="250" ht="17.25" customHeight="1" x14ac:dyDescent="0.25"/>
    <row r="251" ht="17.25" customHeight="1" x14ac:dyDescent="0.25"/>
    <row r="252" ht="17.25" customHeight="1" x14ac:dyDescent="0.25"/>
    <row r="253" ht="17.25" customHeight="1" x14ac:dyDescent="0.25"/>
    <row r="254" ht="17.25" customHeight="1" x14ac:dyDescent="0.25"/>
    <row r="255" ht="17.25" customHeight="1" x14ac:dyDescent="0.25"/>
    <row r="256" ht="17.25" customHeight="1" x14ac:dyDescent="0.25"/>
    <row r="257" ht="17.25" customHeight="1" x14ac:dyDescent="0.25"/>
    <row r="258" ht="17.25" customHeight="1" x14ac:dyDescent="0.25"/>
    <row r="259" ht="17.25" customHeight="1" x14ac:dyDescent="0.25"/>
    <row r="260" ht="17.25" customHeight="1" x14ac:dyDescent="0.25"/>
    <row r="261" ht="17.25" customHeight="1" x14ac:dyDescent="0.25"/>
    <row r="262" ht="17.25" customHeight="1" x14ac:dyDescent="0.25"/>
    <row r="263" ht="17.25" customHeight="1" x14ac:dyDescent="0.25"/>
    <row r="264" ht="17.25" customHeight="1" x14ac:dyDescent="0.25"/>
    <row r="265" ht="17.25" customHeight="1" x14ac:dyDescent="0.25"/>
    <row r="266" ht="17.25" customHeight="1" x14ac:dyDescent="0.25"/>
    <row r="267" ht="17.25" customHeight="1" x14ac:dyDescent="0.25"/>
    <row r="268" ht="17.25" customHeight="1" x14ac:dyDescent="0.25"/>
    <row r="269" ht="17.25" customHeight="1" x14ac:dyDescent="0.25"/>
    <row r="270" ht="17.25" customHeight="1" x14ac:dyDescent="0.25"/>
    <row r="271" ht="17.25" customHeight="1" x14ac:dyDescent="0.25"/>
    <row r="272" ht="17.25" customHeight="1" x14ac:dyDescent="0.25"/>
    <row r="273" ht="17.25" customHeight="1" x14ac:dyDescent="0.25"/>
    <row r="274" ht="17.25" customHeight="1" x14ac:dyDescent="0.25"/>
    <row r="275" ht="17.25" customHeight="1" x14ac:dyDescent="0.25"/>
    <row r="276" ht="17.25" customHeight="1" x14ac:dyDescent="0.25"/>
    <row r="277" ht="17.25" customHeight="1" x14ac:dyDescent="0.25"/>
    <row r="278" ht="17.25" customHeight="1" x14ac:dyDescent="0.25"/>
    <row r="279" ht="17.25" customHeight="1" x14ac:dyDescent="0.25"/>
    <row r="280" ht="17.25" customHeight="1" x14ac:dyDescent="0.25"/>
    <row r="281" ht="17.25" customHeight="1" x14ac:dyDescent="0.25"/>
    <row r="282" ht="17.25" customHeight="1" x14ac:dyDescent="0.25"/>
    <row r="283" ht="17.25" customHeight="1" x14ac:dyDescent="0.25"/>
    <row r="284" ht="17.25" customHeight="1" x14ac:dyDescent="0.25"/>
    <row r="285" ht="17.25" customHeight="1" x14ac:dyDescent="0.25"/>
    <row r="286" ht="17.25" customHeight="1" x14ac:dyDescent="0.25"/>
    <row r="287" ht="17.25" customHeight="1" x14ac:dyDescent="0.25"/>
    <row r="288" ht="17.25" customHeight="1" x14ac:dyDescent="0.25"/>
    <row r="289" ht="17.25" customHeight="1" x14ac:dyDescent="0.25"/>
    <row r="290" ht="17.25" customHeight="1" x14ac:dyDescent="0.25"/>
    <row r="291" ht="17.25" customHeight="1" x14ac:dyDescent="0.25"/>
    <row r="292" ht="17.25" customHeight="1" x14ac:dyDescent="0.25"/>
    <row r="293" ht="17.25" customHeight="1" x14ac:dyDescent="0.25"/>
    <row r="294" ht="17.25" customHeight="1" x14ac:dyDescent="0.25"/>
    <row r="295" ht="17.25" customHeight="1" x14ac:dyDescent="0.25"/>
    <row r="296" ht="17.25" customHeight="1" x14ac:dyDescent="0.25"/>
    <row r="297" ht="17.25" customHeight="1" x14ac:dyDescent="0.25"/>
    <row r="298" ht="17.25" customHeight="1" x14ac:dyDescent="0.25"/>
    <row r="299" ht="17.25" customHeight="1" x14ac:dyDescent="0.25"/>
    <row r="300" ht="17.25" customHeight="1" x14ac:dyDescent="0.25"/>
    <row r="301" ht="17.25" customHeight="1" x14ac:dyDescent="0.25"/>
    <row r="302" ht="17.25" customHeight="1" x14ac:dyDescent="0.25"/>
    <row r="303" ht="17.25" customHeight="1" x14ac:dyDescent="0.25"/>
    <row r="304" ht="17.25" customHeight="1" x14ac:dyDescent="0.25"/>
    <row r="305" ht="17.25" customHeight="1" x14ac:dyDescent="0.25"/>
    <row r="306" ht="17.25" customHeight="1" x14ac:dyDescent="0.25"/>
    <row r="307" ht="17.25" customHeight="1" x14ac:dyDescent="0.25"/>
    <row r="308" ht="17.25" customHeight="1" x14ac:dyDescent="0.25"/>
    <row r="309" ht="17.25" customHeight="1" x14ac:dyDescent="0.25"/>
    <row r="310" ht="17.25" customHeight="1" x14ac:dyDescent="0.25"/>
    <row r="311" ht="17.25" customHeight="1" x14ac:dyDescent="0.25"/>
    <row r="312" ht="17.25" customHeight="1" x14ac:dyDescent="0.25"/>
    <row r="313" ht="17.25" customHeight="1" x14ac:dyDescent="0.25"/>
    <row r="314" ht="17.25" customHeight="1" x14ac:dyDescent="0.25"/>
    <row r="315" ht="17.25" customHeight="1" x14ac:dyDescent="0.25"/>
    <row r="316" ht="17.25" customHeight="1" x14ac:dyDescent="0.25"/>
    <row r="317" ht="17.25" customHeight="1" x14ac:dyDescent="0.25"/>
    <row r="318" ht="17.25" customHeight="1" x14ac:dyDescent="0.25"/>
    <row r="319" ht="17.25" customHeight="1" x14ac:dyDescent="0.25"/>
    <row r="320" ht="17.25" customHeight="1" x14ac:dyDescent="0.25"/>
    <row r="321" ht="17.25" customHeight="1" x14ac:dyDescent="0.25"/>
    <row r="322" ht="17.25" customHeight="1" x14ac:dyDescent="0.25"/>
    <row r="323" ht="17.25" customHeight="1" x14ac:dyDescent="0.25"/>
    <row r="324" ht="17.25" customHeight="1" x14ac:dyDescent="0.25"/>
    <row r="325" ht="17.25" customHeight="1" x14ac:dyDescent="0.25"/>
    <row r="326" ht="17.25" customHeight="1" x14ac:dyDescent="0.25"/>
    <row r="327" ht="17.25" customHeight="1" x14ac:dyDescent="0.25"/>
    <row r="328" ht="17.25" customHeight="1" x14ac:dyDescent="0.25"/>
    <row r="329" ht="17.25" customHeight="1" x14ac:dyDescent="0.25"/>
    <row r="330" ht="17.25" customHeight="1" x14ac:dyDescent="0.25"/>
    <row r="331" ht="17.25" customHeight="1" x14ac:dyDescent="0.25"/>
    <row r="332" ht="17.25" customHeight="1" x14ac:dyDescent="0.25"/>
    <row r="333" ht="17.25" customHeight="1" x14ac:dyDescent="0.25"/>
    <row r="334" ht="17.25" customHeight="1" x14ac:dyDescent="0.25"/>
    <row r="335" ht="17.25" customHeight="1" x14ac:dyDescent="0.25"/>
    <row r="336" ht="17.25" customHeight="1" x14ac:dyDescent="0.25"/>
    <row r="337" ht="17.25" customHeight="1" x14ac:dyDescent="0.25"/>
    <row r="338" ht="17.25" customHeight="1" x14ac:dyDescent="0.25"/>
    <row r="339" ht="17.25" customHeight="1" x14ac:dyDescent="0.25"/>
    <row r="340" ht="17.25" customHeight="1" x14ac:dyDescent="0.25"/>
    <row r="341" ht="17.25" customHeight="1" x14ac:dyDescent="0.25"/>
    <row r="342" ht="17.25" customHeight="1" x14ac:dyDescent="0.25"/>
    <row r="343" ht="17.25" customHeight="1" x14ac:dyDescent="0.25"/>
    <row r="344" ht="17.25" customHeight="1" x14ac:dyDescent="0.25"/>
    <row r="345" ht="17.25" customHeight="1" x14ac:dyDescent="0.25"/>
    <row r="346" ht="17.25" customHeight="1" x14ac:dyDescent="0.25"/>
    <row r="347" ht="17.25" customHeight="1" x14ac:dyDescent="0.25"/>
    <row r="348" ht="17.25" customHeight="1" x14ac:dyDescent="0.25"/>
    <row r="349" ht="17.25" customHeight="1" x14ac:dyDescent="0.25"/>
    <row r="350" ht="17.25" customHeight="1" x14ac:dyDescent="0.25"/>
    <row r="351" ht="17.25" customHeight="1" x14ac:dyDescent="0.25"/>
    <row r="352" ht="17.25" customHeight="1" x14ac:dyDescent="0.25"/>
    <row r="353" ht="17.25" customHeight="1" x14ac:dyDescent="0.25"/>
    <row r="354" ht="17.25" customHeight="1" x14ac:dyDescent="0.25"/>
    <row r="355" ht="17.25" customHeight="1" x14ac:dyDescent="0.25"/>
    <row r="356" ht="17.25" customHeight="1" x14ac:dyDescent="0.25"/>
    <row r="357" ht="17.25" customHeight="1" x14ac:dyDescent="0.25"/>
    <row r="358" ht="17.25" customHeight="1" x14ac:dyDescent="0.25"/>
    <row r="359" ht="17.25" customHeight="1" x14ac:dyDescent="0.25"/>
    <row r="360" ht="17.25" customHeight="1" x14ac:dyDescent="0.25"/>
    <row r="361" ht="17.25" customHeight="1" x14ac:dyDescent="0.25"/>
    <row r="362" ht="17.25" customHeight="1" x14ac:dyDescent="0.25"/>
    <row r="363" ht="17.25" customHeight="1" x14ac:dyDescent="0.25"/>
    <row r="364" ht="17.25" customHeight="1" x14ac:dyDescent="0.25"/>
    <row r="365" ht="17.25" customHeight="1" x14ac:dyDescent="0.25"/>
    <row r="366" ht="17.25" customHeight="1" x14ac:dyDescent="0.25"/>
    <row r="367" ht="17.25" customHeight="1" x14ac:dyDescent="0.25"/>
    <row r="368" ht="17.25" customHeight="1" x14ac:dyDescent="0.25"/>
    <row r="369" ht="17.25" customHeight="1" x14ac:dyDescent="0.25"/>
    <row r="370" ht="17.25" customHeight="1" x14ac:dyDescent="0.25"/>
    <row r="371" ht="17.25" customHeight="1" x14ac:dyDescent="0.25"/>
    <row r="372" ht="17.25" customHeight="1" x14ac:dyDescent="0.25"/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35D8-0951-41B9-85AD-3AA1B92D34B2}">
  <dimension ref="B1:J60"/>
  <sheetViews>
    <sheetView showGridLines="0" tabSelected="1" zoomScaleNormal="100" workbookViewId="0">
      <pane ySplit="3" topLeftCell="A4" activePane="bottomLeft" state="frozen"/>
      <selection pane="bottomLeft" activeCell="O12" sqref="O12"/>
    </sheetView>
  </sheetViews>
  <sheetFormatPr defaultRowHeight="15" x14ac:dyDescent="0.25"/>
  <cols>
    <col min="1" max="1" width="0.85546875" style="1" customWidth="1"/>
    <col min="2" max="2" width="23.28515625" style="1" customWidth="1"/>
    <col min="3" max="3" width="14.7109375" style="1" bestFit="1" customWidth="1"/>
    <col min="4" max="4" width="14.28515625" style="1" bestFit="1" customWidth="1"/>
    <col min="5" max="5" width="11.42578125" style="1" bestFit="1" customWidth="1"/>
    <col min="6" max="6" width="9.140625" style="1"/>
    <col min="7" max="8" width="13.140625" style="1" customWidth="1"/>
    <col min="9" max="10" width="11.28515625" style="1" customWidth="1"/>
    <col min="11" max="16384" width="9.140625" style="1"/>
  </cols>
  <sheetData>
    <row r="1" spans="2:10" s="9" customFormat="1" ht="20.100000000000001" customHeight="1" x14ac:dyDescent="0.25">
      <c r="C1" s="19"/>
    </row>
    <row r="2" spans="2:10" s="9" customFormat="1" ht="20.100000000000001" customHeight="1" x14ac:dyDescent="0.25"/>
    <row r="3" spans="2:10" s="20" customFormat="1" ht="22.5" customHeight="1" thickBot="1" x14ac:dyDescent="0.3">
      <c r="B3" s="21" t="s">
        <v>44</v>
      </c>
    </row>
    <row r="4" spans="2:10" customFormat="1" ht="8.1" customHeight="1" thickTop="1" x14ac:dyDescent="0.25"/>
    <row r="5" spans="2:10" ht="30" customHeight="1" x14ac:dyDescent="0.25">
      <c r="B5" s="16" t="s">
        <v>35</v>
      </c>
      <c r="C5" s="37" t="s">
        <v>32</v>
      </c>
      <c r="D5" s="37"/>
      <c r="E5" s="37"/>
      <c r="G5" s="35" t="s">
        <v>36</v>
      </c>
      <c r="H5" s="35"/>
      <c r="I5" s="35"/>
      <c r="J5" s="35"/>
    </row>
    <row r="6" spans="2:10" ht="35.25" customHeight="1" x14ac:dyDescent="0.25">
      <c r="B6" s="16" t="s">
        <v>11</v>
      </c>
      <c r="C6" s="36">
        <v>165</v>
      </c>
      <c r="D6" s="36"/>
      <c r="E6" s="36"/>
      <c r="G6" s="38" t="s">
        <v>37</v>
      </c>
      <c r="H6" s="38"/>
      <c r="I6" s="38"/>
      <c r="J6" s="38"/>
    </row>
    <row r="7" spans="2:10" ht="23.25" customHeight="1" x14ac:dyDescent="0.25">
      <c r="B7" s="35" t="s">
        <v>42</v>
      </c>
      <c r="C7" s="35"/>
      <c r="D7" s="35"/>
      <c r="E7" s="35"/>
      <c r="G7" s="34" t="s">
        <v>33</v>
      </c>
      <c r="H7" s="34"/>
      <c r="I7" s="39">
        <f>SUM(TAB_MATERIAL[VALOR])</f>
        <v>86.701666666666654</v>
      </c>
      <c r="J7" s="39"/>
    </row>
    <row r="8" spans="2:10" ht="23.25" customHeight="1" x14ac:dyDescent="0.25">
      <c r="B8" s="30" t="s">
        <v>9</v>
      </c>
      <c r="C8" s="32" t="s">
        <v>2</v>
      </c>
      <c r="D8" s="30" t="s">
        <v>31</v>
      </c>
      <c r="E8" s="32" t="s">
        <v>1</v>
      </c>
      <c r="G8" s="34" t="s">
        <v>41</v>
      </c>
      <c r="H8" s="34"/>
      <c r="I8" s="39">
        <f>CADASTRO!$J$5/C6</f>
        <v>2.6606060606060606</v>
      </c>
      <c r="J8" s="39"/>
    </row>
    <row r="9" spans="2:10" ht="23.25" customHeight="1" x14ac:dyDescent="0.25">
      <c r="B9" s="11" t="s">
        <v>13</v>
      </c>
      <c r="C9" s="13" t="str">
        <f>IF(TAB_MATERIAL[[#This Row],[SELECIONE O MATERIAL]]="","",VLOOKUP(TAB_MATERIAL[[#This Row],[SELECIONE O MATERIAL]],TAB_MATPRIMA[],2,FALSE))</f>
        <v>Centímetros</v>
      </c>
      <c r="D9" s="12">
        <v>120</v>
      </c>
      <c r="E9" s="14">
        <f>IFERROR(IF(TAB_MATERIAL[[#This Row],[SELECIONE O MATERIAL]]="",0,VLOOKUP(TAB_MATERIAL[[#This Row],[SELECIONE O MATERIAL]],TAB_MATPRIMA[],5,FALSE))*TAB_MATERIAL[[#This Row],[QTD UTILIZADA]],0)</f>
        <v>65.88</v>
      </c>
      <c r="G9" s="34" t="s">
        <v>3</v>
      </c>
      <c r="H9" s="34"/>
      <c r="I9" s="39">
        <f>I7+I8</f>
        <v>89.36227272727271</v>
      </c>
      <c r="J9" s="39"/>
    </row>
    <row r="10" spans="2:10" ht="23.25" customHeight="1" x14ac:dyDescent="0.25">
      <c r="B10" s="11" t="s">
        <v>14</v>
      </c>
      <c r="C10" s="13" t="str">
        <f>IF(TAB_MATERIAL[[#This Row],[SELECIONE O MATERIAL]]="","",VLOOKUP(TAB_MATERIAL[[#This Row],[SELECIONE O MATERIAL]],TAB_MATPRIMA[],2,FALSE))</f>
        <v>Centímetros</v>
      </c>
      <c r="D10" s="12">
        <v>95</v>
      </c>
      <c r="E10" s="14">
        <f>IFERROR(IF(TAB_MATERIAL[[#This Row],[SELECIONE O MATERIAL]]="",0,VLOOKUP(TAB_MATERIAL[[#This Row],[SELECIONE O MATERIAL]],TAB_MATPRIMA[],5,FALSE))*TAB_MATERIAL[[#This Row],[QTD UTILIZADA]],0)</f>
        <v>16.055</v>
      </c>
    </row>
    <row r="11" spans="2:10" ht="23.25" customHeight="1" x14ac:dyDescent="0.25">
      <c r="B11" s="11" t="s">
        <v>27</v>
      </c>
      <c r="C11" s="13" t="str">
        <f>IF(TAB_MATERIAL[[#This Row],[SELECIONE O MATERIAL]]="","",VLOOKUP(TAB_MATERIAL[[#This Row],[SELECIONE O MATERIAL]],TAB_MATPRIMA[],2,FALSE))</f>
        <v>Unidades</v>
      </c>
      <c r="D11" s="12">
        <v>1</v>
      </c>
      <c r="E11" s="14">
        <f>IFERROR(IF(TAB_MATERIAL[[#This Row],[SELECIONE O MATERIAL]]="",0,VLOOKUP(TAB_MATERIAL[[#This Row],[SELECIONE O MATERIAL]],TAB_MATPRIMA[],5,FALSE))*TAB_MATERIAL[[#This Row],[QTD UTILIZADA]],0)</f>
        <v>0.05</v>
      </c>
      <c r="G11" s="35" t="s">
        <v>38</v>
      </c>
      <c r="H11" s="35"/>
      <c r="I11" s="35"/>
      <c r="J11" s="35"/>
    </row>
    <row r="12" spans="2:10" ht="23.25" customHeight="1" x14ac:dyDescent="0.25">
      <c r="B12" s="11" t="s">
        <v>28</v>
      </c>
      <c r="C12" s="13" t="str">
        <f>IF(TAB_MATERIAL[[#This Row],[SELECIONE O MATERIAL]]="","",VLOOKUP(TAB_MATERIAL[[#This Row],[SELECIONE O MATERIAL]],TAB_MATPRIMA[],2,FALSE))</f>
        <v>Unidades</v>
      </c>
      <c r="D12" s="12">
        <v>1</v>
      </c>
      <c r="E12" s="14">
        <f>IFERROR(IF(TAB_MATERIAL[[#This Row],[SELECIONE O MATERIAL]]="",0,VLOOKUP(TAB_MATERIAL[[#This Row],[SELECIONE O MATERIAL]],TAB_MATPRIMA[],5,FALSE))*TAB_MATERIAL[[#This Row],[QTD UTILIZADA]],0)</f>
        <v>8.3333333333333329E-2</v>
      </c>
      <c r="G12" s="33" t="s">
        <v>8</v>
      </c>
      <c r="H12" s="33"/>
      <c r="I12" s="40">
        <v>0.6</v>
      </c>
      <c r="J12" s="40"/>
    </row>
    <row r="13" spans="2:10" ht="23.25" customHeight="1" x14ac:dyDescent="0.25">
      <c r="B13" s="11" t="s">
        <v>15</v>
      </c>
      <c r="C13" s="13" t="str">
        <f>IF(TAB_MATERIAL[[#This Row],[SELECIONE O MATERIAL]]="","",VLOOKUP(TAB_MATERIAL[[#This Row],[SELECIONE O MATERIAL]],TAB_MATPRIMA[],2,FALSE))</f>
        <v>Centímetros</v>
      </c>
      <c r="D13" s="12">
        <v>35</v>
      </c>
      <c r="E13" s="14">
        <f>IFERROR(IF(TAB_MATERIAL[[#This Row],[SELECIONE O MATERIAL]]="",0,VLOOKUP(TAB_MATERIAL[[#This Row],[SELECIONE O MATERIAL]],TAB_MATPRIMA[],5,FALSE))*TAB_MATERIAL[[#This Row],[QTD UTILIZADA]],0)</f>
        <v>0.11666666666666667</v>
      </c>
      <c r="G13" s="34" t="s">
        <v>34</v>
      </c>
      <c r="H13" s="34"/>
      <c r="I13" s="41">
        <f>I9+(I9*I12)</f>
        <v>142.97963636363633</v>
      </c>
      <c r="J13" s="41"/>
    </row>
    <row r="14" spans="2:10" ht="23.25" customHeight="1" x14ac:dyDescent="0.25">
      <c r="B14" s="11" t="s">
        <v>30</v>
      </c>
      <c r="C14" s="13" t="str">
        <f>IF(TAB_MATERIAL[[#This Row],[SELECIONE O MATERIAL]]="","",VLOOKUP(TAB_MATERIAL[[#This Row],[SELECIONE O MATERIAL]],TAB_MATPRIMA[],2,FALSE))</f>
        <v>Unidades</v>
      </c>
      <c r="D14" s="12">
        <v>2</v>
      </c>
      <c r="E14" s="14">
        <f>IFERROR(IF(TAB_MATERIAL[[#This Row],[SELECIONE O MATERIAL]]="",0,VLOOKUP(TAB_MATERIAL[[#This Row],[SELECIONE O MATERIAL]],TAB_MATPRIMA[],5,FALSE))*TAB_MATERIAL[[#This Row],[QTD UTILIZADA]],0)</f>
        <v>0.53333333333333333</v>
      </c>
    </row>
    <row r="15" spans="2:10" ht="23.25" customHeight="1" x14ac:dyDescent="0.25">
      <c r="B15" s="11" t="s">
        <v>20</v>
      </c>
      <c r="C15" s="13" t="str">
        <f>IF(TAB_MATERIAL[[#This Row],[SELECIONE O MATERIAL]]="","",VLOOKUP(TAB_MATERIAL[[#This Row],[SELECIONE O MATERIAL]],TAB_MATPRIMA[],2,FALSE))</f>
        <v>Centímetros</v>
      </c>
      <c r="D15" s="12">
        <v>50</v>
      </c>
      <c r="E15" s="14">
        <f>IFERROR(IF(TAB_MATERIAL[[#This Row],[SELECIONE O MATERIAL]]="",0,VLOOKUP(TAB_MATERIAL[[#This Row],[SELECIONE O MATERIAL]],TAB_MATPRIMA[],5,FALSE))*TAB_MATERIAL[[#This Row],[QTD UTILIZADA]],0)</f>
        <v>3.9833333333333334</v>
      </c>
    </row>
    <row r="16" spans="2:10" ht="23.25" customHeight="1" x14ac:dyDescent="0.25">
      <c r="B16" s="11"/>
      <c r="C16" s="13" t="str">
        <f>IF(TAB_MATERIAL[[#This Row],[SELECIONE O MATERIAL]]="","",VLOOKUP(TAB_MATERIAL[[#This Row],[SELECIONE O MATERIAL]],TAB_MATPRIMA[],2,FALSE))</f>
        <v/>
      </c>
      <c r="D16" s="12"/>
      <c r="E16" s="14">
        <f>IFERROR(IF(TAB_MATERIAL[[#This Row],[SELECIONE O MATERIAL]]="",0,VLOOKUP(TAB_MATERIAL[[#This Row],[SELECIONE O MATERIAL]],TAB_MATPRIMA[],5,FALSE))*TAB_MATERIAL[[#This Row],[QTD UTILIZADA]],0)</f>
        <v>0</v>
      </c>
    </row>
    <row r="17" spans="2:5" ht="23.25" customHeight="1" x14ac:dyDescent="0.25">
      <c r="B17" s="11"/>
      <c r="C17" s="13" t="str">
        <f>IF(TAB_MATERIAL[[#This Row],[SELECIONE O MATERIAL]]="","",VLOOKUP(TAB_MATERIAL[[#This Row],[SELECIONE O MATERIAL]],TAB_MATPRIMA[],2,FALSE))</f>
        <v/>
      </c>
      <c r="D17" s="12"/>
      <c r="E17" s="14">
        <f>IFERROR(IF(TAB_MATERIAL[[#This Row],[SELECIONE O MATERIAL]]="",0,VLOOKUP(TAB_MATERIAL[[#This Row],[SELECIONE O MATERIAL]],TAB_MATPRIMA[],5,FALSE))*TAB_MATERIAL[[#This Row],[QTD UTILIZADA]],0)</f>
        <v>0</v>
      </c>
    </row>
    <row r="18" spans="2:5" ht="23.25" customHeight="1" x14ac:dyDescent="0.25">
      <c r="B18" s="11"/>
      <c r="C18" s="13" t="str">
        <f>IF(TAB_MATERIAL[[#This Row],[SELECIONE O MATERIAL]]="","",VLOOKUP(TAB_MATERIAL[[#This Row],[SELECIONE O MATERIAL]],TAB_MATPRIMA[],2,FALSE))</f>
        <v/>
      </c>
      <c r="D18" s="12"/>
      <c r="E18" s="15">
        <f>IFERROR(IF(TAB_MATERIAL[[#This Row],[SELECIONE O MATERIAL]]="",0,VLOOKUP(TAB_MATERIAL[[#This Row],[SELECIONE O MATERIAL]],TAB_MATPRIMA[],5,FALSE))*TAB_MATERIAL[[#This Row],[QTD UTILIZADA]],0)</f>
        <v>0</v>
      </c>
    </row>
    <row r="19" spans="2:5" ht="23.25" customHeight="1" x14ac:dyDescent="0.25">
      <c r="B19" s="11"/>
      <c r="C19" s="13" t="str">
        <f>IF(TAB_MATERIAL[[#This Row],[SELECIONE O MATERIAL]]="","",VLOOKUP(TAB_MATERIAL[[#This Row],[SELECIONE O MATERIAL]],TAB_MATPRIMA[],2,FALSE))</f>
        <v/>
      </c>
      <c r="D19" s="12"/>
      <c r="E19" s="15">
        <f>IFERROR(IF(TAB_MATERIAL[[#This Row],[SELECIONE O MATERIAL]]="",0,VLOOKUP(TAB_MATERIAL[[#This Row],[SELECIONE O MATERIAL]],TAB_MATPRIMA[],5,FALSE))*TAB_MATERIAL[[#This Row],[QTD UTILIZADA]],0)</f>
        <v>0</v>
      </c>
    </row>
    <row r="20" spans="2:5" ht="23.25" customHeight="1" x14ac:dyDescent="0.25">
      <c r="B20" s="11"/>
      <c r="C20" s="13" t="str">
        <f>IF(TAB_MATERIAL[[#This Row],[SELECIONE O MATERIAL]]="","",VLOOKUP(TAB_MATERIAL[[#This Row],[SELECIONE O MATERIAL]],TAB_MATPRIMA[],2,FALSE))</f>
        <v/>
      </c>
      <c r="D20" s="12"/>
      <c r="E20" s="15">
        <f>IFERROR(IF(TAB_MATERIAL[[#This Row],[SELECIONE O MATERIAL]]="",0,VLOOKUP(TAB_MATERIAL[[#This Row],[SELECIONE O MATERIAL]],TAB_MATPRIMA[],5,FALSE))*TAB_MATERIAL[[#This Row],[QTD UTILIZADA]],0)</f>
        <v>0</v>
      </c>
    </row>
    <row r="21" spans="2:5" ht="23.25" customHeight="1" x14ac:dyDescent="0.25">
      <c r="B21" s="11"/>
      <c r="C21" s="13" t="str">
        <f>IF(TAB_MATERIAL[[#This Row],[SELECIONE O MATERIAL]]="","",VLOOKUP(TAB_MATERIAL[[#This Row],[SELECIONE O MATERIAL]],TAB_MATPRIMA[],2,FALSE))</f>
        <v/>
      </c>
      <c r="D21" s="12"/>
      <c r="E21" s="15">
        <f>IFERROR(IF(TAB_MATERIAL[[#This Row],[SELECIONE O MATERIAL]]="",0,VLOOKUP(TAB_MATERIAL[[#This Row],[SELECIONE O MATERIAL]],TAB_MATPRIMA[],5,FALSE))*TAB_MATERIAL[[#This Row],[QTD UTILIZADA]],0)</f>
        <v>0</v>
      </c>
    </row>
    <row r="22" spans="2:5" ht="23.25" customHeight="1" x14ac:dyDescent="0.25"/>
    <row r="23" spans="2:5" ht="23.25" customHeight="1" x14ac:dyDescent="0.25"/>
    <row r="24" spans="2:5" ht="23.25" customHeight="1" x14ac:dyDescent="0.25"/>
    <row r="25" spans="2:5" ht="23.25" customHeight="1" x14ac:dyDescent="0.25"/>
    <row r="26" spans="2:5" ht="23.25" customHeight="1" x14ac:dyDescent="0.25"/>
    <row r="27" spans="2:5" ht="23.25" customHeight="1" x14ac:dyDescent="0.25"/>
    <row r="28" spans="2:5" ht="23.25" customHeight="1" x14ac:dyDescent="0.25"/>
    <row r="29" spans="2:5" ht="23.25" customHeight="1" x14ac:dyDescent="0.25"/>
    <row r="30" spans="2:5" ht="23.25" customHeight="1" x14ac:dyDescent="0.25"/>
    <row r="31" spans="2:5" ht="23.25" customHeight="1" x14ac:dyDescent="0.25"/>
    <row r="32" spans="2:5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</sheetData>
  <mergeCells count="16">
    <mergeCell ref="G12:H12"/>
    <mergeCell ref="G13:H13"/>
    <mergeCell ref="G5:J5"/>
    <mergeCell ref="C6:E6"/>
    <mergeCell ref="C5:E5"/>
    <mergeCell ref="B7:E7"/>
    <mergeCell ref="G6:J6"/>
    <mergeCell ref="G11:J11"/>
    <mergeCell ref="I7:J7"/>
    <mergeCell ref="I8:J8"/>
    <mergeCell ref="I9:J9"/>
    <mergeCell ref="I12:J12"/>
    <mergeCell ref="I13:J13"/>
    <mergeCell ref="G7:H7"/>
    <mergeCell ref="G8:H8"/>
    <mergeCell ref="G9:H9"/>
  </mergeCells>
  <dataValidations count="1">
    <dataValidation type="list" allowBlank="1" showInputMessage="1" showErrorMessage="1" sqref="B9:B21" xr:uid="{E20CC891-A24A-4D5A-93B6-F8D78C658A4B}">
      <formula1>MATERIAS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340C-638E-4570-8241-5649B3234318}">
  <sheetPr>
    <tabColor rgb="FFFFC000"/>
  </sheetPr>
  <dimension ref="A1:AG69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0.85546875" style="25" customWidth="1"/>
    <col min="2" max="11" width="9.140625" style="25" customWidth="1"/>
    <col min="12" max="13" width="1.5703125" style="25" customWidth="1"/>
    <col min="14" max="19" width="9" style="25" customWidth="1"/>
    <col min="20" max="16384" width="9.140625" style="25"/>
  </cols>
  <sheetData>
    <row r="1" spans="1:33" s="9" customFormat="1" ht="20.100000000000001" customHeight="1" x14ac:dyDescent="0.25">
      <c r="C1" s="19"/>
    </row>
    <row r="2" spans="1:33" s="9" customFormat="1" ht="20.100000000000001" customHeight="1" x14ac:dyDescent="0.25"/>
    <row r="3" spans="1:33" s="20" customFormat="1" ht="22.5" customHeight="1" thickBot="1" x14ac:dyDescent="0.3">
      <c r="B3" s="21" t="s">
        <v>43</v>
      </c>
    </row>
    <row r="4" spans="1:33" ht="18" customHeight="1" thickTop="1" x14ac:dyDescent="0.25">
      <c r="A4" s="22"/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4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ht="18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4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18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4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18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4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8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4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8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4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8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4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8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4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8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4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8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4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8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4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8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4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8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4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ht="18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4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ht="18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4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ht="18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4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ht="18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4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ht="18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4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ht="18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4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ht="18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ht="18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ht="18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ht="18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ht="18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ht="18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ht="18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ht="18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33" ht="18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ht="18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ht="18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ht="18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1:33" ht="18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1:33" ht="18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ht="18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ht="18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1:33" ht="18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1:33" ht="18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1:33" ht="18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1:33" ht="18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1:33" ht="18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ht="18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1:33" ht="18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1:33" ht="18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1:33" ht="18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ht="18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ht="18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1:33" ht="18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ht="18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1:33" ht="18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1:33" ht="18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1:33" ht="18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1:33" ht="18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1:33" ht="18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1:33" ht="18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1:33" ht="18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1:33" ht="18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1:33" ht="18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1:33" ht="18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1:33" ht="18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1:33" ht="18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1:33" ht="18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:33" ht="18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1:33" ht="18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1:33" ht="18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1:33" ht="18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1:33" ht="18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CADASTRO</vt:lpstr>
      <vt:lpstr>PRECIFICAÇÃO</vt:lpstr>
      <vt:lpstr>BÔNUS</vt:lpstr>
      <vt:lpstr>MATERIAS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2021-11-03T17:25:17Z</dcterms:created>
  <dcterms:modified xsi:type="dcterms:W3CDTF">2025-03-26T21:15:32Z</dcterms:modified>
</cp:coreProperties>
</file>