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d96d12aca39f54f6/Documentos/1_MAX PLANILHAS/5_SITE/PLANILHAS_SITE/GRÁTIS/1_ATIVAS/PLANILHA CONTROLE DE CAIXINHA/ATUAL/ARQUIVO/"/>
    </mc:Choice>
  </mc:AlternateContent>
  <xr:revisionPtr revIDLastSave="297" documentId="8_{CCED6B97-9641-4883-BD59-B2ABEA86E367}" xr6:coauthVersionLast="47" xr6:coauthVersionMax="47" xr10:uidLastSave="{CE024742-70FF-49BC-8829-F3AC29FBBA6A}"/>
  <bookViews>
    <workbookView xWindow="-120" yWindow="-120" windowWidth="29040" windowHeight="15720" tabRatio="12" xr2:uid="{96F33101-E12A-4129-A029-17F7FF0FC61F}"/>
  </bookViews>
  <sheets>
    <sheet name="CONTROLE CAIXINHA" sheetId="1" r:id="rId1"/>
    <sheet name="BÔNUS" sheetId="2" r:id="rId2"/>
  </sheets>
  <definedNames>
    <definedName name="SegmentaçãodeDados_AUX_ANO">#N/A</definedName>
    <definedName name="SegmentaçãodeDados_AUX_MÊS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3"/>
        <x14:slicerCache r:id="rId4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H35" i="1"/>
  <c r="I35" i="1"/>
  <c r="G34" i="1"/>
  <c r="H34" i="1"/>
  <c r="I34" i="1"/>
  <c r="G25" i="1"/>
  <c r="G26" i="1"/>
  <c r="G27" i="1"/>
  <c r="G28" i="1"/>
  <c r="G29" i="1"/>
  <c r="G30" i="1"/>
  <c r="G31" i="1"/>
  <c r="G32" i="1"/>
  <c r="G33" i="1"/>
  <c r="H25" i="1"/>
  <c r="H26" i="1"/>
  <c r="H27" i="1"/>
  <c r="H28" i="1"/>
  <c r="H29" i="1"/>
  <c r="H30" i="1"/>
  <c r="H31" i="1"/>
  <c r="H32" i="1"/>
  <c r="H33" i="1"/>
  <c r="I25" i="1"/>
  <c r="I26" i="1"/>
  <c r="I27" i="1"/>
  <c r="I28" i="1"/>
  <c r="I29" i="1"/>
  <c r="I30" i="1"/>
  <c r="I31" i="1"/>
  <c r="I32" i="1"/>
  <c r="I33" i="1"/>
  <c r="G20" i="1"/>
  <c r="G21" i="1"/>
  <c r="G22" i="1"/>
  <c r="G23" i="1"/>
  <c r="G24" i="1"/>
  <c r="H20" i="1"/>
  <c r="H21" i="1"/>
  <c r="H22" i="1"/>
  <c r="H23" i="1"/>
  <c r="H24" i="1"/>
  <c r="I20" i="1"/>
  <c r="I21" i="1"/>
  <c r="I22" i="1"/>
  <c r="I23" i="1"/>
  <c r="I24" i="1"/>
  <c r="G19" i="1"/>
  <c r="G11" i="1"/>
  <c r="G13" i="1"/>
  <c r="H19" i="1"/>
  <c r="H11" i="1"/>
  <c r="H13" i="1"/>
  <c r="I19" i="1"/>
  <c r="I11" i="1"/>
  <c r="I13" i="1"/>
  <c r="G18" i="1"/>
  <c r="H18" i="1"/>
  <c r="I18" i="1"/>
  <c r="I10" i="1"/>
  <c r="I12" i="1"/>
  <c r="I14" i="1"/>
  <c r="I15" i="1"/>
  <c r="I16" i="1"/>
  <c r="I17" i="1"/>
  <c r="H10" i="1"/>
  <c r="H12" i="1"/>
  <c r="H14" i="1"/>
  <c r="H15" i="1"/>
  <c r="H16" i="1"/>
  <c r="H17" i="1"/>
  <c r="G10" i="1"/>
  <c r="G12" i="1"/>
  <c r="G14" i="1"/>
  <c r="G15" i="1"/>
  <c r="G16" i="1"/>
  <c r="G17" i="1"/>
  <c r="R5" i="1" l="1"/>
  <c r="R6" i="1"/>
  <c r="R7" i="1" l="1"/>
</calcChain>
</file>

<file path=xl/sharedStrings.xml><?xml version="1.0" encoding="utf-8"?>
<sst xmlns="http://schemas.openxmlformats.org/spreadsheetml/2006/main" count="91" uniqueCount="40">
  <si>
    <t>DATA</t>
  </si>
  <si>
    <t>MOVIMENTAÇÃO</t>
  </si>
  <si>
    <t>VALOR</t>
  </si>
  <si>
    <t>DESCRIÇÃO</t>
  </si>
  <si>
    <t>RESPONSÁVEL</t>
  </si>
  <si>
    <t>AUX ANO</t>
  </si>
  <si>
    <t>AUX MÊS</t>
  </si>
  <si>
    <t>Entrada</t>
  </si>
  <si>
    <t>Saída</t>
  </si>
  <si>
    <t>Carlos</t>
  </si>
  <si>
    <t>Maria</t>
  </si>
  <si>
    <t>AUX</t>
  </si>
  <si>
    <t>[ PLANILHA CONTROLE DE CAIXINHA ] - BÔNUS E INFORMAÇÕES ADICIONAIS</t>
  </si>
  <si>
    <t>[ PLANILHA CONTROLE DE CAIXINHA ] - LANÇAMENTOS DIÁRIOS DE MOVIMENTAÇÃO</t>
  </si>
  <si>
    <t>João</t>
  </si>
  <si>
    <t>Saldo</t>
  </si>
  <si>
    <t>Financeiro</t>
  </si>
  <si>
    <t>Material Escritório</t>
  </si>
  <si>
    <t>Reposição Caixinha Janeiro</t>
  </si>
  <si>
    <t>Café e Açúcar</t>
  </si>
  <si>
    <t>Estacionamento Cliente</t>
  </si>
  <si>
    <t>Reposição Caixinha Fevereiro</t>
  </si>
  <si>
    <t>Material Limpeza</t>
  </si>
  <si>
    <t>Correios</t>
  </si>
  <si>
    <t>Lanche Reunião</t>
  </si>
  <si>
    <t>Reposição Caixinha Março</t>
  </si>
  <si>
    <t>Cópias e Impressões</t>
  </si>
  <si>
    <t>Compra Pilhas / Cabos</t>
  </si>
  <si>
    <t>Taxi Aplicativo</t>
  </si>
  <si>
    <t>Reposição Caixinha Abril</t>
  </si>
  <si>
    <t>Água Mineral</t>
  </si>
  <si>
    <t>Papelaria</t>
  </si>
  <si>
    <t>Reposição Caixinha Maio</t>
  </si>
  <si>
    <t>Café e Copa</t>
  </si>
  <si>
    <t>Reposição Caixinha Junho</t>
  </si>
  <si>
    <t>Lanches</t>
  </si>
  <si>
    <t>Compra Extensão Elétrica</t>
  </si>
  <si>
    <t>Cópias</t>
  </si>
  <si>
    <t>Compra de mouse para escritório</t>
  </si>
  <si>
    <t>Reposição Caixinha Julho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</si>
</sst>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70F62"/>
      <name val="Calibri"/>
      <family val="2"/>
      <scheme val="minor"/>
    </font>
    <font>
      <sz val="11"/>
      <name val="Calibri"/>
      <family val="2"/>
    </font>
    <font>
      <sz val="10"/>
      <color theme="0"/>
      <name val="Calibri"/>
      <family val="2"/>
    </font>
    <font>
      <sz val="10"/>
      <color theme="0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70F62"/>
        <bgColor indexed="64"/>
      </patternFill>
    </fill>
    <fill>
      <patternFill patternType="solid">
        <fgColor rgb="FF10622F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Dashed">
        <color theme="6"/>
      </left>
      <right/>
      <top/>
      <bottom/>
      <diagonal/>
    </border>
    <border>
      <left/>
      <right/>
      <top/>
      <bottom style="thick">
        <color rgb="FF10622F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2" applyAlignment="1">
      <alignment vertical="center"/>
    </xf>
    <xf numFmtId="0" fontId="1" fillId="3" borderId="0" xfId="2" applyFill="1" applyAlignment="1">
      <alignment vertical="center"/>
    </xf>
    <xf numFmtId="0" fontId="1" fillId="3" borderId="0" xfId="2" applyFill="1"/>
    <xf numFmtId="0" fontId="1" fillId="3" borderId="1" xfId="2" applyFill="1" applyBorder="1"/>
    <xf numFmtId="16" fontId="4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2" fillId="3" borderId="0" xfId="0" applyFont="1" applyFill="1" applyAlignment="1">
      <alignment vertical="center"/>
    </xf>
    <xf numFmtId="0" fontId="0" fillId="4" borderId="0" xfId="0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44" fontId="0" fillId="4" borderId="3" xfId="1" applyFont="1" applyFill="1" applyBorder="1" applyAlignment="1">
      <alignment vertical="center"/>
    </xf>
    <xf numFmtId="1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4" fontId="9" fillId="0" borderId="0" xfId="1" applyFont="1" applyFill="1" applyAlignment="1">
      <alignment vertical="center" wrapText="1"/>
    </xf>
    <xf numFmtId="0" fontId="9" fillId="0" borderId="0" xfId="0" applyFont="1" applyAlignment="1">
      <alignment vertical="center" wrapText="1"/>
    </xf>
  </cellXfs>
  <cellStyles count="3">
    <cellStyle name="Moeda" xfId="1" builtinId="4"/>
    <cellStyle name="Normal" xfId="0" builtinId="0"/>
    <cellStyle name="Normal 5" xfId="2" xr:uid="{2FCE8D6F-991B-4810-AEE8-A450C80573DB}"/>
  </cellStyles>
  <dxfs count="12">
    <dxf>
      <font>
        <b val="0"/>
        <i val="0"/>
        <color rgb="FF10622F"/>
      </font>
      <fill>
        <patternFill>
          <bgColor theme="9" tint="0.79998168889431442"/>
        </patternFill>
      </fill>
    </dxf>
    <dxf>
      <font>
        <b val="0"/>
        <i val="0"/>
        <color rgb="FFC00000"/>
      </font>
      <fill>
        <patternFill>
          <bgColor theme="5" tint="0.79998168889431442"/>
        </patternFill>
      </fill>
    </dxf>
    <dxf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  <name val="Calibri"/>
        <family val="2"/>
      </font>
      <fill>
        <patternFill patternType="solid">
          <fgColor indexed="64"/>
          <bgColor rgb="FF070F62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10622F"/>
      <color rgb="FF070F62"/>
      <color rgb="FF2174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microsoft.com/office/2007/relationships/slicerCache" Target="slicerCaches/slicerCache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microsoft.com/office/2007/relationships/slicerCache" Target="slicerCaches/slicerCache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B&#212;NUS!A1"/><Relationship Id="rId1" Type="http://schemas.openxmlformats.org/officeDocument/2006/relationships/hyperlink" Target="#'CONTROLE CAIXINHA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'CONTROLE CAIXINHA'!A1"/><Relationship Id="rId3" Type="http://schemas.openxmlformats.org/officeDocument/2006/relationships/image" Target="../media/image3.png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https://maxplanilhas.com.br/loja/" TargetMode="External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hyperlink" Target="https://maxplanilhas.com.br/formulario-de-planilhas-personalizadas/" TargetMode="External"/><Relationship Id="rId9" Type="http://schemas.openxmlformats.org/officeDocument/2006/relationships/hyperlink" Target="#B&#212;NU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171450</xdr:colOff>
      <xdr:row>0</xdr:row>
      <xdr:rowOff>57150</xdr:rowOff>
    </xdr:from>
    <xdr:to>
      <xdr:col>3</xdr:col>
      <xdr:colOff>325575</xdr:colOff>
      <xdr:row>1</xdr:row>
      <xdr:rowOff>169500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66CD4D-5A21-4E0F-BD97-F3FBC4078140}"/>
            </a:ext>
          </a:extLst>
        </xdr:cNvPr>
        <xdr:cNvSpPr/>
      </xdr:nvSpPr>
      <xdr:spPr>
        <a:xfrm>
          <a:off x="1285875" y="57150"/>
          <a:ext cx="1440000" cy="360000"/>
        </a:xfrm>
        <a:prstGeom prst="roundRect">
          <a:avLst/>
        </a:prstGeom>
        <a:solidFill>
          <a:schemeClr val="bg1"/>
        </a:solidFill>
        <a:ln w="3175">
          <a:solidFill>
            <a:schemeClr val="bg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LANÇAMENTOS</a:t>
          </a:r>
        </a:p>
      </xdr:txBody>
    </xdr:sp>
    <xdr:clientData/>
  </xdr:twoCellAnchor>
  <xdr:twoCellAnchor editAs="absolute">
    <xdr:from>
      <xdr:col>1</xdr:col>
      <xdr:colOff>0</xdr:colOff>
      <xdr:row>3</xdr:row>
      <xdr:rowOff>76200</xdr:rowOff>
    </xdr:from>
    <xdr:to>
      <xdr:col>2</xdr:col>
      <xdr:colOff>352425</xdr:colOff>
      <xdr:row>7</xdr:row>
      <xdr:rowOff>159150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0" name="AUX ANO">
              <a:extLst>
                <a:ext uri="{FF2B5EF4-FFF2-40B4-BE49-F238E27FC236}">
                  <a16:creationId xmlns:a16="http://schemas.microsoft.com/office/drawing/2014/main" id="{593BC590-BD22-C930-B35F-52C4F6E9DE7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UX AN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4300" y="857250"/>
              <a:ext cx="1352550" cy="864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2</xdr:col>
      <xdr:colOff>428461</xdr:colOff>
      <xdr:row>3</xdr:row>
      <xdr:rowOff>76200</xdr:rowOff>
    </xdr:from>
    <xdr:to>
      <xdr:col>4</xdr:col>
      <xdr:colOff>629142</xdr:colOff>
      <xdr:row>7</xdr:row>
      <xdr:rowOff>159150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1" name="AUX MÊS">
              <a:extLst>
                <a:ext uri="{FF2B5EF4-FFF2-40B4-BE49-F238E27FC236}">
                  <a16:creationId xmlns:a16="http://schemas.microsoft.com/office/drawing/2014/main" id="{5EFED362-F7EC-967F-D17E-CA6ECE703D9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UX MÊ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42886" y="857250"/>
              <a:ext cx="2801006" cy="864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3</xdr:col>
      <xdr:colOff>447675</xdr:colOff>
      <xdr:row>0</xdr:row>
      <xdr:rowOff>57150</xdr:rowOff>
    </xdr:from>
    <xdr:to>
      <xdr:col>4</xdr:col>
      <xdr:colOff>573225</xdr:colOff>
      <xdr:row>1</xdr:row>
      <xdr:rowOff>169500</xdr:rowOff>
    </xdr:to>
    <xdr:sp macro="" textlink="">
      <xdr:nvSpPr>
        <xdr:cNvPr id="3" name="Retângulo: Cantos Arredondado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F3DFDC-9D93-DE9A-51A5-4824187F1BA6}"/>
            </a:ext>
          </a:extLst>
        </xdr:cNvPr>
        <xdr:cNvSpPr/>
      </xdr:nvSpPr>
      <xdr:spPr>
        <a:xfrm>
          <a:off x="2847975" y="57150"/>
          <a:ext cx="1440000" cy="360000"/>
        </a:xfrm>
        <a:prstGeom prst="roundRect">
          <a:avLst/>
        </a:prstGeom>
        <a:solidFill>
          <a:srgbClr val="10622F"/>
        </a:solidFill>
        <a:ln w="3175">
          <a:solidFill>
            <a:schemeClr val="bg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chemeClr val="accent4"/>
              </a:solidFill>
              <a:latin typeface="+mn-lt"/>
              <a:ea typeface="+mn-ea"/>
              <a:cs typeface="+mn-cs"/>
            </a:rPr>
            <a:t>BÔNUS</a:t>
          </a:r>
        </a:p>
      </xdr:txBody>
    </xdr:sp>
    <xdr:clientData/>
  </xdr:twoCellAnchor>
  <xdr:twoCellAnchor editAs="absolute">
    <xdr:from>
      <xdr:col>0</xdr:col>
      <xdr:colOff>66675</xdr:colOff>
      <xdr:row>0</xdr:row>
      <xdr:rowOff>19050</xdr:rowOff>
    </xdr:from>
    <xdr:to>
      <xdr:col>1</xdr:col>
      <xdr:colOff>790575</xdr:colOff>
      <xdr:row>2</xdr:row>
      <xdr:rowOff>6056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id="{36F533E9-78D6-B693-1F08-FD492F53B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9050"/>
          <a:ext cx="838200" cy="482306"/>
        </a:xfrm>
        <a:prstGeom prst="rect">
          <a:avLst/>
        </a:prstGeom>
      </xdr:spPr>
    </xdr:pic>
    <xdr:clientData/>
  </xdr:twoCellAnchor>
  <xdr:twoCellAnchor editAs="absolute">
    <xdr:from>
      <xdr:col>4</xdr:col>
      <xdr:colOff>705178</xdr:colOff>
      <xdr:row>3</xdr:row>
      <xdr:rowOff>76200</xdr:rowOff>
    </xdr:from>
    <xdr:to>
      <xdr:col>4</xdr:col>
      <xdr:colOff>2514928</xdr:colOff>
      <xdr:row>7</xdr:row>
      <xdr:rowOff>159150</xdr:rowOff>
    </xdr:to>
    <xdr:sp macro="" textlink="">
      <xdr:nvSpPr>
        <xdr:cNvPr id="6" name="Retângulo: Único Canto Arredondado 5">
          <a:extLst>
            <a:ext uri="{FF2B5EF4-FFF2-40B4-BE49-F238E27FC236}">
              <a16:creationId xmlns:a16="http://schemas.microsoft.com/office/drawing/2014/main" id="{F98C9F5B-738B-61E6-EDC8-EA4BFB931339}"/>
            </a:ext>
          </a:extLst>
        </xdr:cNvPr>
        <xdr:cNvSpPr/>
      </xdr:nvSpPr>
      <xdr:spPr>
        <a:xfrm>
          <a:off x="4419928" y="857250"/>
          <a:ext cx="1809750" cy="864000"/>
        </a:xfrm>
        <a:prstGeom prst="round1Rect">
          <a:avLst/>
        </a:prstGeom>
        <a:solidFill>
          <a:schemeClr val="accent6">
            <a:lumMod val="40000"/>
            <a:lumOff val="6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absolute">
    <xdr:from>
      <xdr:col>4</xdr:col>
      <xdr:colOff>695325</xdr:colOff>
      <xdr:row>4</xdr:row>
      <xdr:rowOff>19051</xdr:rowOff>
    </xdr:from>
    <xdr:to>
      <xdr:col>4</xdr:col>
      <xdr:colOff>2381250</xdr:colOff>
      <xdr:row>5</xdr:row>
      <xdr:rowOff>95251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9F3802F-AA30-04EE-00A3-49475D69BDA4}"/>
            </a:ext>
          </a:extLst>
        </xdr:cNvPr>
        <xdr:cNvSpPr txBox="1"/>
      </xdr:nvSpPr>
      <xdr:spPr>
        <a:xfrm>
          <a:off x="4352925" y="895351"/>
          <a:ext cx="16859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/>
            <a:t>TOTAL</a:t>
          </a:r>
          <a:r>
            <a:rPr lang="pt-BR" sz="1400" b="1" baseline="0"/>
            <a:t> ENTRADAS</a:t>
          </a:r>
          <a:endParaRPr lang="pt-BR" sz="1400" b="1"/>
        </a:p>
      </xdr:txBody>
    </xdr:sp>
    <xdr:clientData/>
  </xdr:twoCellAnchor>
  <xdr:twoCellAnchor editAs="absolute">
    <xdr:from>
      <xdr:col>4</xdr:col>
      <xdr:colOff>695324</xdr:colOff>
      <xdr:row>5</xdr:row>
      <xdr:rowOff>161926</xdr:rowOff>
    </xdr:from>
    <xdr:to>
      <xdr:col>4</xdr:col>
      <xdr:colOff>2423324</xdr:colOff>
      <xdr:row>7</xdr:row>
      <xdr:rowOff>114300</xdr:rowOff>
    </xdr:to>
    <xdr:sp macro="" textlink="$R$5">
      <xdr:nvSpPr>
        <xdr:cNvPr id="7" name="CaixaDeTexto 6">
          <a:extLst>
            <a:ext uri="{FF2B5EF4-FFF2-40B4-BE49-F238E27FC236}">
              <a16:creationId xmlns:a16="http://schemas.microsoft.com/office/drawing/2014/main" id="{08A89C48-230F-8E70-B1F9-3CDABEF604CE}"/>
            </a:ext>
          </a:extLst>
        </xdr:cNvPr>
        <xdr:cNvSpPr txBox="1"/>
      </xdr:nvSpPr>
      <xdr:spPr>
        <a:xfrm>
          <a:off x="4352924" y="1266826"/>
          <a:ext cx="1728000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D6960D8A-4839-4873-A873-5D4BC94745F4}" type="TxLink">
            <a:rPr lang="en-US" sz="18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algn="ctr"/>
            <a:t> R$ 1.800,00 </a:t>
          </a:fld>
          <a:endParaRPr lang="pt-BR" sz="2000" b="1"/>
        </a:p>
      </xdr:txBody>
    </xdr:sp>
    <xdr:clientData/>
  </xdr:twoCellAnchor>
  <xdr:twoCellAnchor editAs="absolute">
    <xdr:from>
      <xdr:col>4</xdr:col>
      <xdr:colOff>2590964</xdr:colOff>
      <xdr:row>3</xdr:row>
      <xdr:rowOff>76200</xdr:rowOff>
    </xdr:from>
    <xdr:to>
      <xdr:col>5</xdr:col>
      <xdr:colOff>533564</xdr:colOff>
      <xdr:row>7</xdr:row>
      <xdr:rowOff>159150</xdr:rowOff>
    </xdr:to>
    <xdr:sp macro="" textlink="">
      <xdr:nvSpPr>
        <xdr:cNvPr id="25" name="Retângulo: Único Canto Arredondado 24">
          <a:extLst>
            <a:ext uri="{FF2B5EF4-FFF2-40B4-BE49-F238E27FC236}">
              <a16:creationId xmlns:a16="http://schemas.microsoft.com/office/drawing/2014/main" id="{B55AA2AD-C894-C86E-2D67-50305D86684B}"/>
            </a:ext>
          </a:extLst>
        </xdr:cNvPr>
        <xdr:cNvSpPr/>
      </xdr:nvSpPr>
      <xdr:spPr>
        <a:xfrm>
          <a:off x="6305714" y="857250"/>
          <a:ext cx="1809750" cy="864000"/>
        </a:xfrm>
        <a:prstGeom prst="round1Rect">
          <a:avLst/>
        </a:prstGeom>
        <a:solidFill>
          <a:schemeClr val="accent2">
            <a:lumMod val="40000"/>
            <a:lumOff val="6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absolute">
    <xdr:from>
      <xdr:col>4</xdr:col>
      <xdr:colOff>2600325</xdr:colOff>
      <xdr:row>4</xdr:row>
      <xdr:rowOff>19051</xdr:rowOff>
    </xdr:from>
    <xdr:to>
      <xdr:col>5</xdr:col>
      <xdr:colOff>419100</xdr:colOff>
      <xdr:row>5</xdr:row>
      <xdr:rowOff>95251</xdr:rowOff>
    </xdr:to>
    <xdr:sp macro="" textlink="">
      <xdr:nvSpPr>
        <xdr:cNvPr id="26" name="CaixaDeTexto 25">
          <a:extLst>
            <a:ext uri="{FF2B5EF4-FFF2-40B4-BE49-F238E27FC236}">
              <a16:creationId xmlns:a16="http://schemas.microsoft.com/office/drawing/2014/main" id="{F381409F-3A19-6976-1AED-4D9DCD4FBDB8}"/>
            </a:ext>
          </a:extLst>
        </xdr:cNvPr>
        <xdr:cNvSpPr txBox="1"/>
      </xdr:nvSpPr>
      <xdr:spPr>
        <a:xfrm>
          <a:off x="6257925" y="895351"/>
          <a:ext cx="16859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/>
            <a:t>TOTAL</a:t>
          </a:r>
          <a:r>
            <a:rPr lang="pt-BR" sz="1400" b="1" baseline="0"/>
            <a:t> SAÍDAS</a:t>
          </a:r>
          <a:endParaRPr lang="pt-BR" sz="1400" b="1"/>
        </a:p>
      </xdr:txBody>
    </xdr:sp>
    <xdr:clientData/>
  </xdr:twoCellAnchor>
  <xdr:twoCellAnchor editAs="absolute">
    <xdr:from>
      <xdr:col>4</xdr:col>
      <xdr:colOff>2600324</xdr:colOff>
      <xdr:row>5</xdr:row>
      <xdr:rowOff>161926</xdr:rowOff>
    </xdr:from>
    <xdr:to>
      <xdr:col>5</xdr:col>
      <xdr:colOff>461174</xdr:colOff>
      <xdr:row>7</xdr:row>
      <xdr:rowOff>114300</xdr:rowOff>
    </xdr:to>
    <xdr:sp macro="" textlink="$R$6">
      <xdr:nvSpPr>
        <xdr:cNvPr id="27" name="CaixaDeTexto 26">
          <a:extLst>
            <a:ext uri="{FF2B5EF4-FFF2-40B4-BE49-F238E27FC236}">
              <a16:creationId xmlns:a16="http://schemas.microsoft.com/office/drawing/2014/main" id="{E693EF8A-C43F-7982-D946-7B00131F7DEA}"/>
            </a:ext>
          </a:extLst>
        </xdr:cNvPr>
        <xdr:cNvSpPr txBox="1"/>
      </xdr:nvSpPr>
      <xdr:spPr>
        <a:xfrm>
          <a:off x="6257924" y="1266826"/>
          <a:ext cx="1728000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909D0DC8-329C-478E-8D90-C6D2350EFF0B}" type="TxLink">
            <a:rPr lang="en-US" sz="18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algn="ctr"/>
            <a:t> R$ 656,60 </a:t>
          </a:fld>
          <a:endParaRPr lang="pt-BR" sz="2000" b="1"/>
        </a:p>
      </xdr:txBody>
    </xdr:sp>
    <xdr:clientData/>
  </xdr:twoCellAnchor>
  <xdr:twoCellAnchor editAs="absolute">
    <xdr:from>
      <xdr:col>5</xdr:col>
      <xdr:colOff>609600</xdr:colOff>
      <xdr:row>3</xdr:row>
      <xdr:rowOff>76200</xdr:rowOff>
    </xdr:from>
    <xdr:to>
      <xdr:col>9</xdr:col>
      <xdr:colOff>9525</xdr:colOff>
      <xdr:row>7</xdr:row>
      <xdr:rowOff>159150</xdr:rowOff>
    </xdr:to>
    <xdr:sp macro="" textlink="">
      <xdr:nvSpPr>
        <xdr:cNvPr id="28" name="Retângulo: Único Canto Arredondado 27">
          <a:extLst>
            <a:ext uri="{FF2B5EF4-FFF2-40B4-BE49-F238E27FC236}">
              <a16:creationId xmlns:a16="http://schemas.microsoft.com/office/drawing/2014/main" id="{845B2A64-841E-5CCE-56E4-67C7E047374B}"/>
            </a:ext>
          </a:extLst>
        </xdr:cNvPr>
        <xdr:cNvSpPr/>
      </xdr:nvSpPr>
      <xdr:spPr>
        <a:xfrm>
          <a:off x="8191500" y="857250"/>
          <a:ext cx="1809750" cy="864000"/>
        </a:xfrm>
        <a:prstGeom prst="round1Rect">
          <a:avLst/>
        </a:prstGeom>
        <a:solidFill>
          <a:schemeClr val="accent3">
            <a:lumMod val="40000"/>
            <a:lumOff val="6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absolute">
    <xdr:from>
      <xdr:col>5</xdr:col>
      <xdr:colOff>638175</xdr:colOff>
      <xdr:row>4</xdr:row>
      <xdr:rowOff>19051</xdr:rowOff>
    </xdr:from>
    <xdr:to>
      <xdr:col>5</xdr:col>
      <xdr:colOff>2324100</xdr:colOff>
      <xdr:row>5</xdr:row>
      <xdr:rowOff>95251</xdr:rowOff>
    </xdr:to>
    <xdr:sp macro="" textlink="">
      <xdr:nvSpPr>
        <xdr:cNvPr id="29" name="CaixaDeTexto 28">
          <a:extLst>
            <a:ext uri="{FF2B5EF4-FFF2-40B4-BE49-F238E27FC236}">
              <a16:creationId xmlns:a16="http://schemas.microsoft.com/office/drawing/2014/main" id="{D31C4CAD-2C3A-1F60-76B2-784243A18A46}"/>
            </a:ext>
          </a:extLst>
        </xdr:cNvPr>
        <xdr:cNvSpPr txBox="1"/>
      </xdr:nvSpPr>
      <xdr:spPr>
        <a:xfrm>
          <a:off x="8162925" y="895351"/>
          <a:ext cx="16859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/>
            <a:t>TOTAL</a:t>
          </a:r>
          <a:r>
            <a:rPr lang="pt-BR" sz="1400" b="1" baseline="0"/>
            <a:t> SALDO</a:t>
          </a:r>
          <a:endParaRPr lang="pt-BR" sz="1400" b="1"/>
        </a:p>
      </xdr:txBody>
    </xdr:sp>
    <xdr:clientData/>
  </xdr:twoCellAnchor>
  <xdr:twoCellAnchor editAs="absolute">
    <xdr:from>
      <xdr:col>5</xdr:col>
      <xdr:colOff>638174</xdr:colOff>
      <xdr:row>5</xdr:row>
      <xdr:rowOff>161926</xdr:rowOff>
    </xdr:from>
    <xdr:to>
      <xdr:col>5</xdr:col>
      <xdr:colOff>2366174</xdr:colOff>
      <xdr:row>7</xdr:row>
      <xdr:rowOff>114300</xdr:rowOff>
    </xdr:to>
    <xdr:sp macro="" textlink="$R$7">
      <xdr:nvSpPr>
        <xdr:cNvPr id="30" name="CaixaDeTexto 29">
          <a:extLst>
            <a:ext uri="{FF2B5EF4-FFF2-40B4-BE49-F238E27FC236}">
              <a16:creationId xmlns:a16="http://schemas.microsoft.com/office/drawing/2014/main" id="{42579801-4233-8532-6FE0-E91E736A1C5A}"/>
            </a:ext>
          </a:extLst>
        </xdr:cNvPr>
        <xdr:cNvSpPr txBox="1"/>
      </xdr:nvSpPr>
      <xdr:spPr>
        <a:xfrm>
          <a:off x="8162924" y="1266826"/>
          <a:ext cx="1728000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CDD1B3CD-1167-48B3-AD3E-BED70DC29DCA}" type="TxLink">
            <a:rPr lang="en-US" sz="18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algn="ctr"/>
            <a:t> R$ 1.143,40 </a:t>
          </a:fld>
          <a:endParaRPr lang="pt-BR" sz="20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38100</xdr:colOff>
      <xdr:row>3</xdr:row>
      <xdr:rowOff>133350</xdr:rowOff>
    </xdr:from>
    <xdr:to>
      <xdr:col>10</xdr:col>
      <xdr:colOff>571500</xdr:colOff>
      <xdr:row>19</xdr:row>
      <xdr:rowOff>16377</xdr:rowOff>
    </xdr:to>
    <xdr:grpSp>
      <xdr:nvGrpSpPr>
        <xdr:cNvPr id="7" name="Agrupar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66A558-ADEA-40F4-B3EB-879C2E28157B}"/>
            </a:ext>
          </a:extLst>
        </xdr:cNvPr>
        <xdr:cNvGrpSpPr/>
      </xdr:nvGrpSpPr>
      <xdr:grpSpPr>
        <a:xfrm>
          <a:off x="95250" y="914400"/>
          <a:ext cx="6019800" cy="3540627"/>
          <a:chOff x="104775" y="564648"/>
          <a:chExt cx="6019800" cy="3540627"/>
        </a:xfrm>
      </xdr:grpSpPr>
      <xdr:sp macro="" textlink="">
        <xdr:nvSpPr>
          <xdr:cNvPr id="8" name="Retângulo 7">
            <a:extLst>
              <a:ext uri="{FF2B5EF4-FFF2-40B4-BE49-F238E27FC236}">
                <a16:creationId xmlns:a16="http://schemas.microsoft.com/office/drawing/2014/main" id="{A8DF3473-BF85-B752-A861-1E47AE4727B7}"/>
              </a:ext>
            </a:extLst>
          </xdr:cNvPr>
          <xdr:cNvSpPr/>
        </xdr:nvSpPr>
        <xdr:spPr>
          <a:xfrm>
            <a:off x="981585" y="564648"/>
            <a:ext cx="4228081" cy="530658"/>
          </a:xfrm>
          <a:prstGeom prst="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pt-BR" sz="2800" b="1" cap="none" spc="0">
                <a:ln w="0"/>
                <a:solidFill>
                  <a:srgbClr val="070F62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DESCONTO PLANILHA LOJA</a:t>
            </a:r>
          </a:p>
        </xdr:txBody>
      </xdr:sp>
      <xdr:sp macro="" textlink="">
        <xdr:nvSpPr>
          <xdr:cNvPr id="9" name="Retângulo 8">
            <a:extLst>
              <a:ext uri="{FF2B5EF4-FFF2-40B4-BE49-F238E27FC236}">
                <a16:creationId xmlns:a16="http://schemas.microsoft.com/office/drawing/2014/main" id="{068F5E5C-B3A0-577A-D6EE-48BC5D230821}"/>
              </a:ext>
            </a:extLst>
          </xdr:cNvPr>
          <xdr:cNvSpPr/>
        </xdr:nvSpPr>
        <xdr:spPr>
          <a:xfrm>
            <a:off x="104775" y="1152525"/>
            <a:ext cx="6019800" cy="2952750"/>
          </a:xfrm>
          <a:prstGeom prst="rect">
            <a:avLst/>
          </a:prstGeom>
          <a:noFill/>
          <a:ln w="12700">
            <a:solidFill>
              <a:schemeClr val="accent3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10" name="Imagem 9">
            <a:extLst>
              <a:ext uri="{FF2B5EF4-FFF2-40B4-BE49-F238E27FC236}">
                <a16:creationId xmlns:a16="http://schemas.microsoft.com/office/drawing/2014/main" id="{C3ECF8DA-D12E-BD2E-84A5-06A6684CCDC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1450" y="1200150"/>
            <a:ext cx="2857143" cy="2857143"/>
          </a:xfrm>
          <a:prstGeom prst="rect">
            <a:avLst/>
          </a:prstGeom>
          <a:ln>
            <a:noFill/>
          </a:ln>
        </xdr:spPr>
      </xdr:pic>
      <xdr:pic>
        <xdr:nvPicPr>
          <xdr:cNvPr id="11" name="Imagem 10">
            <a:extLst>
              <a:ext uri="{FF2B5EF4-FFF2-40B4-BE49-F238E27FC236}">
                <a16:creationId xmlns:a16="http://schemas.microsoft.com/office/drawing/2014/main" id="{865F91FE-BD65-3313-EF93-A2A8483353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94825" y="1200150"/>
            <a:ext cx="2857143" cy="2857143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 editAs="absolute">
    <xdr:from>
      <xdr:col>13</xdr:col>
      <xdr:colOff>38100</xdr:colOff>
      <xdr:row>3</xdr:row>
      <xdr:rowOff>133350</xdr:rowOff>
    </xdr:from>
    <xdr:to>
      <xdr:col>23</xdr:col>
      <xdr:colOff>19050</xdr:colOff>
      <xdr:row>19</xdr:row>
      <xdr:rowOff>16377</xdr:rowOff>
    </xdr:to>
    <xdr:grpSp>
      <xdr:nvGrpSpPr>
        <xdr:cNvPr id="12" name="Agrupar 1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EFBD40-8E60-40B1-8EC7-0570D7A182D5}"/>
            </a:ext>
          </a:extLst>
        </xdr:cNvPr>
        <xdr:cNvGrpSpPr/>
      </xdr:nvGrpSpPr>
      <xdr:grpSpPr>
        <a:xfrm>
          <a:off x="6400800" y="914400"/>
          <a:ext cx="6019800" cy="3540627"/>
          <a:chOff x="6381750" y="564648"/>
          <a:chExt cx="6019800" cy="3540627"/>
        </a:xfrm>
      </xdr:grpSpPr>
      <xdr:sp macro="" textlink="">
        <xdr:nvSpPr>
          <xdr:cNvPr id="13" name="Retângulo 12">
            <a:extLst>
              <a:ext uri="{FF2B5EF4-FFF2-40B4-BE49-F238E27FC236}">
                <a16:creationId xmlns:a16="http://schemas.microsoft.com/office/drawing/2014/main" id="{49AC0973-6CAB-3D35-F52F-BC03E9D739E8}"/>
              </a:ext>
            </a:extLst>
          </xdr:cNvPr>
          <xdr:cNvSpPr/>
        </xdr:nvSpPr>
        <xdr:spPr>
          <a:xfrm>
            <a:off x="7256514" y="564648"/>
            <a:ext cx="4270272" cy="530658"/>
          </a:xfrm>
          <a:prstGeom prst="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pt-BR" sz="2800" b="1" cap="none" spc="0">
                <a:ln w="0"/>
                <a:solidFill>
                  <a:srgbClr val="070F62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PLANILHA PERSONALIZADA</a:t>
            </a:r>
          </a:p>
        </xdr:txBody>
      </xdr:sp>
      <xdr:sp macro="" textlink="">
        <xdr:nvSpPr>
          <xdr:cNvPr id="14" name="Retângulo 13">
            <a:extLst>
              <a:ext uri="{FF2B5EF4-FFF2-40B4-BE49-F238E27FC236}">
                <a16:creationId xmlns:a16="http://schemas.microsoft.com/office/drawing/2014/main" id="{6FBEE069-E19E-D5CF-F884-6DC58052B285}"/>
              </a:ext>
            </a:extLst>
          </xdr:cNvPr>
          <xdr:cNvSpPr/>
        </xdr:nvSpPr>
        <xdr:spPr>
          <a:xfrm>
            <a:off x="6381750" y="1152525"/>
            <a:ext cx="6019800" cy="2952750"/>
          </a:xfrm>
          <a:prstGeom prst="rect">
            <a:avLst/>
          </a:prstGeom>
          <a:noFill/>
          <a:ln w="12700">
            <a:solidFill>
              <a:schemeClr val="accent3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15" name="Imagem 14">
            <a:extLst>
              <a:ext uri="{FF2B5EF4-FFF2-40B4-BE49-F238E27FC236}">
                <a16:creationId xmlns:a16="http://schemas.microsoft.com/office/drawing/2014/main" id="{07FDB050-47B6-2BFD-3464-623406E669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84900" y="1200150"/>
            <a:ext cx="2857143" cy="2857143"/>
          </a:xfrm>
          <a:prstGeom prst="rect">
            <a:avLst/>
          </a:prstGeom>
          <a:ln>
            <a:noFill/>
          </a:ln>
        </xdr:spPr>
      </xdr:pic>
      <xdr:pic>
        <xdr:nvPicPr>
          <xdr:cNvPr id="16" name="Imagem 15">
            <a:extLst>
              <a:ext uri="{FF2B5EF4-FFF2-40B4-BE49-F238E27FC236}">
                <a16:creationId xmlns:a16="http://schemas.microsoft.com/office/drawing/2014/main" id="{3A8E4E3F-BAAC-67A4-3E37-74FF829A10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498750" y="1200150"/>
            <a:ext cx="2857143" cy="2857143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 editAs="absolute">
    <xdr:from>
      <xdr:col>1</xdr:col>
      <xdr:colOff>9525</xdr:colOff>
      <xdr:row>0</xdr:row>
      <xdr:rowOff>19050</xdr:rowOff>
    </xdr:from>
    <xdr:to>
      <xdr:col>2</xdr:col>
      <xdr:colOff>238125</xdr:colOff>
      <xdr:row>2</xdr:row>
      <xdr:rowOff>6056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069895F-BC64-4E67-B6D2-9B9BB9C8A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9050"/>
          <a:ext cx="838200" cy="482306"/>
        </a:xfrm>
        <a:prstGeom prst="rect">
          <a:avLst/>
        </a:prstGeom>
      </xdr:spPr>
    </xdr:pic>
    <xdr:clientData/>
  </xdr:twoCellAnchor>
  <xdr:twoCellAnchor editAs="absolute">
    <xdr:from>
      <xdr:col>3</xdr:col>
      <xdr:colOff>9525</xdr:colOff>
      <xdr:row>0</xdr:row>
      <xdr:rowOff>57150</xdr:rowOff>
    </xdr:from>
    <xdr:to>
      <xdr:col>5</xdr:col>
      <xdr:colOff>230325</xdr:colOff>
      <xdr:row>1</xdr:row>
      <xdr:rowOff>169500</xdr:rowOff>
    </xdr:to>
    <xdr:sp macro="" textlink="">
      <xdr:nvSpPr>
        <xdr:cNvPr id="4" name="Retângulo: Cantos Arredondados 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16B22FE-33C7-4AF6-872D-8FF58A649DCC}"/>
            </a:ext>
          </a:extLst>
        </xdr:cNvPr>
        <xdr:cNvSpPr/>
      </xdr:nvSpPr>
      <xdr:spPr>
        <a:xfrm>
          <a:off x="1285875" y="57150"/>
          <a:ext cx="1440000" cy="360000"/>
        </a:xfrm>
        <a:prstGeom prst="roundRect">
          <a:avLst/>
        </a:prstGeom>
        <a:solidFill>
          <a:srgbClr val="10622F"/>
        </a:solidFill>
        <a:ln w="3175">
          <a:solidFill>
            <a:schemeClr val="bg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chemeClr val="bg1"/>
              </a:solidFill>
              <a:latin typeface="+mn-lt"/>
              <a:ea typeface="+mn-ea"/>
              <a:cs typeface="+mn-cs"/>
            </a:rPr>
            <a:t>LANÇAMENTOS</a:t>
          </a:r>
        </a:p>
      </xdr:txBody>
    </xdr:sp>
    <xdr:clientData/>
  </xdr:twoCellAnchor>
  <xdr:twoCellAnchor editAs="absolute">
    <xdr:from>
      <xdr:col>5</xdr:col>
      <xdr:colOff>352425</xdr:colOff>
      <xdr:row>0</xdr:row>
      <xdr:rowOff>57150</xdr:rowOff>
    </xdr:from>
    <xdr:to>
      <xdr:col>7</xdr:col>
      <xdr:colOff>573225</xdr:colOff>
      <xdr:row>1</xdr:row>
      <xdr:rowOff>169500</xdr:rowOff>
    </xdr:to>
    <xdr:sp macro="" textlink="">
      <xdr:nvSpPr>
        <xdr:cNvPr id="5" name="Retângulo: Cantos Arredondados 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E7E4819D-AE52-4414-BA69-08A5AA5F4E27}"/>
            </a:ext>
          </a:extLst>
        </xdr:cNvPr>
        <xdr:cNvSpPr/>
      </xdr:nvSpPr>
      <xdr:spPr>
        <a:xfrm>
          <a:off x="2847975" y="57150"/>
          <a:ext cx="1440000" cy="360000"/>
        </a:xfrm>
        <a:prstGeom prst="roundRect">
          <a:avLst/>
        </a:prstGeom>
        <a:solidFill>
          <a:schemeClr val="bg1"/>
        </a:solidFill>
        <a:ln w="3175">
          <a:solidFill>
            <a:schemeClr val="bg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BÔNUS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AUX_ANO" xr10:uid="{DB7CB270-DBB0-43A1-8D22-0BD1C43EF5F7}" sourceName="AUX ANO">
  <extLst>
    <x:ext xmlns:x15="http://schemas.microsoft.com/office/spreadsheetml/2010/11/main" uri="{2F2917AC-EB37-4324-AD4E-5DD8C200BD13}">
      <x15:tableSlicerCache tableId="1" column="6"/>
    </x:ex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AUX_MÊS" xr10:uid="{C7E968AD-F96D-453F-9B4E-4C43E3A148C4}" sourceName="AUX MÊS">
  <extLst>
    <x:ext xmlns:x15="http://schemas.microsoft.com/office/spreadsheetml/2010/11/main" uri="{2F2917AC-EB37-4324-AD4E-5DD8C200BD13}">
      <x15:tableSlicerCache tableId="1" column="7"/>
    </x:ex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AUX ANO" xr10:uid="{64C6FB26-5A19-413F-A4B1-6415B65138E6}" cache="SegmentaçãodeDados_AUX_ANO" caption="ANO" columnCount="2" style="SlicerStyleLight3" rowHeight="216000"/>
  <slicer name="AUX MÊS" xr10:uid="{E42BA558-F5D9-4D8B-88EC-75A60CAD2C64}" cache="SegmentaçãodeDados_AUX_MÊS" caption="MÊS" columnCount="6" style="SlicerStyleLight3" rowHeight="2160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47B4EA7-F9C4-4834-B355-0F2214F3E5C5}" name="Tab_Lançamentos" displayName="Tab_Lançamentos" ref="B9:I35" totalsRowShown="0" headerRowDxfId="11" dataDxfId="10">
  <autoFilter ref="B9:I35" xr:uid="{C47B4EA7-F9C4-4834-B355-0F2214F3E5C5}"/>
  <sortState xmlns:xlrd2="http://schemas.microsoft.com/office/spreadsheetml/2017/richdata2" ref="B10:I19">
    <sortCondition ref="B10:B19"/>
  </sortState>
  <tableColumns count="8">
    <tableColumn id="1" xr3:uid="{24B4CB34-025E-4C41-AAD8-7186B7982041}" name="DATA" dataDxfId="9"/>
    <tableColumn id="2" xr3:uid="{CC9EB8BF-FF9A-42C4-9D0B-E4F377109918}" name="MOVIMENTAÇÃO" dataDxfId="8"/>
    <tableColumn id="3" xr3:uid="{1449EC1D-19A1-4614-8E9F-709F444CE433}" name="VALOR" dataDxfId="7" dataCellStyle="Moeda"/>
    <tableColumn id="4" xr3:uid="{BEDDD393-251D-4DBD-92A1-81869A4CE2C7}" name="DESCRIÇÃO" dataDxfId="6"/>
    <tableColumn id="5" xr3:uid="{38E8A29A-6CFE-4801-8AFF-D19175F8F5D5}" name="RESPONSÁVEL" dataDxfId="5"/>
    <tableColumn id="6" xr3:uid="{2639A2BB-CAFD-4D15-BD57-E281193CA5F7}" name="AUX ANO" dataDxfId="4">
      <calculatedColumnFormula>IF(Tab_Lançamentos[[#This Row],[DATA]]="","",YEAR(Tab_Lançamentos[[#This Row],[DATA]]))</calculatedColumnFormula>
    </tableColumn>
    <tableColumn id="7" xr3:uid="{1D1E13CE-30B5-4D3B-9338-AD5653706E8D}" name="AUX MÊS" dataDxfId="3">
      <calculatedColumnFormula>IF(Tab_Lançamentos[[#This Row],[DATA]]="","",TEXT(Tab_Lançamentos[[#This Row],[DATA]],"mmm"))</calculatedColumnFormula>
    </tableColumn>
    <tableColumn id="8" xr3:uid="{122C0BE1-B93C-448B-8C5F-4CB1B15C0366}" name="AUX" dataDxfId="2">
      <calculatedColumnFormula>SUBTOTAL(3,Tab_Lançamentos[[#This Row],[MOVIMENTAÇÃO]])</calculatedColumnFormula>
    </tableColumn>
  </tableColumns>
  <tableStyleInfo name="TableStyleLight18" showFirstColumn="0" showLastColumn="0" showRowStripes="0" showColumnStripes="0"/>
</table>
</file>

<file path=xl/theme/theme1.xml><?xml version="1.0" encoding="utf-8"?>
<a:theme xmlns:a="http://schemas.openxmlformats.org/drawingml/2006/main" name="Tema do 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A5250-29CB-47A4-9FA6-0417015A6D08}">
  <dimension ref="B1:R35"/>
  <sheetViews>
    <sheetView showGridLines="0" tabSelected="1" zoomScaleNormal="100" workbookViewId="0">
      <pane ySplit="9" topLeftCell="A10" activePane="bottomLeft" state="frozen"/>
      <selection pane="bottomLeft" activeCell="T20" sqref="T20"/>
    </sheetView>
  </sheetViews>
  <sheetFormatPr defaultRowHeight="18" customHeight="1" x14ac:dyDescent="0.25"/>
  <cols>
    <col min="1" max="1" width="1.7109375" style="1" customWidth="1"/>
    <col min="2" max="2" width="15" style="1" customWidth="1"/>
    <col min="3" max="3" width="19.28515625" style="1" bestFit="1" customWidth="1"/>
    <col min="4" max="4" width="19.7109375" style="1" customWidth="1"/>
    <col min="5" max="5" width="58" style="1" customWidth="1"/>
    <col min="6" max="6" width="36.140625" style="1" customWidth="1"/>
    <col min="7" max="7" width="13" style="1" hidden="1" customWidth="1"/>
    <col min="8" max="8" width="12.5703125" style="1" hidden="1" customWidth="1"/>
    <col min="9" max="9" width="8.85546875" style="1" hidden="1" customWidth="1"/>
    <col min="10" max="10" width="9.140625" style="1"/>
    <col min="11" max="11" width="10.7109375" style="1" bestFit="1" customWidth="1"/>
    <col min="12" max="16" width="9.140625" style="1"/>
    <col min="17" max="17" width="13.28515625" style="1" hidden="1" customWidth="1"/>
    <col min="18" max="18" width="14.28515625" style="1" hidden="1" customWidth="1"/>
    <col min="19" max="16384" width="9.140625" style="1"/>
  </cols>
  <sheetData>
    <row r="1" spans="2:18" s="11" customFormat="1" ht="20.100000000000001" customHeight="1" x14ac:dyDescent="0.25">
      <c r="C1" s="12"/>
    </row>
    <row r="2" spans="2:18" s="11" customFormat="1" ht="20.100000000000001" customHeight="1" x14ac:dyDescent="0.25"/>
    <row r="3" spans="2:18" s="10" customFormat="1" ht="22.5" customHeight="1" thickBot="1" x14ac:dyDescent="0.3">
      <c r="B3" s="9" t="s">
        <v>13</v>
      </c>
    </row>
    <row r="4" spans="2:18" ht="8.1" customHeight="1" thickTop="1" x14ac:dyDescent="0.25"/>
    <row r="5" spans="2:18" ht="18" customHeight="1" x14ac:dyDescent="0.25">
      <c r="L5" s="2"/>
      <c r="Q5" s="15" t="s">
        <v>7</v>
      </c>
      <c r="R5" s="16">
        <f>SUMIFS(Tab_Lançamentos[VALOR],Tab_Lançamentos[MOVIMENTAÇÃO],Q5,Tab_Lançamentos[AUX],1)</f>
        <v>1800</v>
      </c>
    </row>
    <row r="6" spans="2:18" ht="18" customHeight="1" x14ac:dyDescent="0.25">
      <c r="L6" s="2"/>
      <c r="Q6" s="15" t="s">
        <v>8</v>
      </c>
      <c r="R6" s="16">
        <f>SUMIFS(Tab_Lançamentos[VALOR],Tab_Lançamentos[MOVIMENTAÇÃO],Q6,Tab_Lançamentos[AUX],1)</f>
        <v>656.59999999999991</v>
      </c>
    </row>
    <row r="7" spans="2:18" ht="18" customHeight="1" x14ac:dyDescent="0.25">
      <c r="L7" s="2"/>
      <c r="Q7" s="15" t="s">
        <v>15</v>
      </c>
      <c r="R7" s="16">
        <f>R5-R6</f>
        <v>1143.4000000000001</v>
      </c>
    </row>
    <row r="9" spans="2:18" ht="27" customHeight="1" x14ac:dyDescent="0.25">
      <c r="B9" s="7" t="s">
        <v>0</v>
      </c>
      <c r="C9" s="8" t="s">
        <v>1</v>
      </c>
      <c r="D9" s="8" t="s">
        <v>2</v>
      </c>
      <c r="E9" s="8" t="s">
        <v>3</v>
      </c>
      <c r="F9" s="8" t="s">
        <v>4</v>
      </c>
      <c r="G9" s="14" t="s">
        <v>5</v>
      </c>
      <c r="H9" s="14" t="s">
        <v>6</v>
      </c>
      <c r="I9" s="14" t="s">
        <v>11</v>
      </c>
    </row>
    <row r="10" spans="2:18" ht="18" customHeight="1" x14ac:dyDescent="0.25">
      <c r="B10" s="17">
        <v>46024</v>
      </c>
      <c r="C10" s="18" t="s">
        <v>7</v>
      </c>
      <c r="D10" s="19">
        <v>300</v>
      </c>
      <c r="E10" s="20" t="s">
        <v>18</v>
      </c>
      <c r="F10" s="20" t="s">
        <v>16</v>
      </c>
      <c r="G10" s="13">
        <f>IF(Tab_Lançamentos[[#This Row],[DATA]]="","",YEAR(Tab_Lançamentos[[#This Row],[DATA]]))</f>
        <v>2026</v>
      </c>
      <c r="H10" s="13" t="str">
        <f>IF(Tab_Lançamentos[[#This Row],[DATA]]="","",TEXT(Tab_Lançamentos[[#This Row],[DATA]],"mmm"))</f>
        <v>jan</v>
      </c>
      <c r="I10" s="13">
        <f>SUBTOTAL(3,Tab_Lançamentos[[#This Row],[MOVIMENTAÇÃO]])</f>
        <v>1</v>
      </c>
      <c r="K10"/>
      <c r="L10"/>
      <c r="M10"/>
    </row>
    <row r="11" spans="2:18" ht="18" customHeight="1" x14ac:dyDescent="0.25">
      <c r="B11" s="17">
        <v>46027</v>
      </c>
      <c r="C11" s="18" t="s">
        <v>8</v>
      </c>
      <c r="D11" s="19">
        <v>38.5</v>
      </c>
      <c r="E11" s="20" t="s">
        <v>19</v>
      </c>
      <c r="F11" s="20" t="s">
        <v>10</v>
      </c>
      <c r="G11" s="13">
        <f>IF(Tab_Lançamentos[[#This Row],[DATA]]="","",YEAR(Tab_Lançamentos[[#This Row],[DATA]]))</f>
        <v>2026</v>
      </c>
      <c r="H11" s="13" t="str">
        <f>IF(Tab_Lançamentos[[#This Row],[DATA]]="","",TEXT(Tab_Lançamentos[[#This Row],[DATA]],"mmm"))</f>
        <v>jan</v>
      </c>
      <c r="I11" s="13">
        <f>SUBTOTAL(3,Tab_Lançamentos[[#This Row],[MOVIMENTAÇÃO]])</f>
        <v>1</v>
      </c>
      <c r="K11"/>
      <c r="L11"/>
      <c r="M11"/>
    </row>
    <row r="12" spans="2:18" ht="18" customHeight="1" x14ac:dyDescent="0.25">
      <c r="B12" s="17">
        <v>46034</v>
      </c>
      <c r="C12" s="18" t="s">
        <v>8</v>
      </c>
      <c r="D12" s="19">
        <v>24.9</v>
      </c>
      <c r="E12" s="20" t="s">
        <v>17</v>
      </c>
      <c r="F12" s="20" t="s">
        <v>14</v>
      </c>
      <c r="G12" s="13">
        <f>IF(Tab_Lançamentos[[#This Row],[DATA]]="","",YEAR(Tab_Lançamentos[[#This Row],[DATA]]))</f>
        <v>2026</v>
      </c>
      <c r="H12" s="13" t="str">
        <f>IF(Tab_Lançamentos[[#This Row],[DATA]]="","",TEXT(Tab_Lançamentos[[#This Row],[DATA]],"mmm"))</f>
        <v>jan</v>
      </c>
      <c r="I12" s="13">
        <f>SUBTOTAL(3,Tab_Lançamentos[[#This Row],[MOVIMENTAÇÃO]])</f>
        <v>1</v>
      </c>
      <c r="K12"/>
      <c r="L12"/>
      <c r="M12"/>
    </row>
    <row r="13" spans="2:18" ht="18" customHeight="1" x14ac:dyDescent="0.25">
      <c r="B13" s="17">
        <v>46043</v>
      </c>
      <c r="C13" s="18" t="s">
        <v>8</v>
      </c>
      <c r="D13" s="19">
        <v>32</v>
      </c>
      <c r="E13" s="20" t="s">
        <v>20</v>
      </c>
      <c r="F13" s="20" t="s">
        <v>9</v>
      </c>
      <c r="G13" s="13">
        <f>IF(Tab_Lançamentos[[#This Row],[DATA]]="","",YEAR(Tab_Lançamentos[[#This Row],[DATA]]))</f>
        <v>2026</v>
      </c>
      <c r="H13" s="13" t="str">
        <f>IF(Tab_Lançamentos[[#This Row],[DATA]]="","",TEXT(Tab_Lançamentos[[#This Row],[DATA]],"mmm"))</f>
        <v>jan</v>
      </c>
      <c r="I13" s="13">
        <f>SUBTOTAL(3,Tab_Lançamentos[[#This Row],[MOVIMENTAÇÃO]])</f>
        <v>1</v>
      </c>
      <c r="K13"/>
      <c r="L13"/>
      <c r="M13"/>
    </row>
    <row r="14" spans="2:18" ht="18" customHeight="1" x14ac:dyDescent="0.25">
      <c r="B14" s="17">
        <v>46056</v>
      </c>
      <c r="C14" s="18" t="s">
        <v>7</v>
      </c>
      <c r="D14" s="19">
        <v>400</v>
      </c>
      <c r="E14" s="20" t="s">
        <v>21</v>
      </c>
      <c r="F14" s="20" t="s">
        <v>16</v>
      </c>
      <c r="G14" s="13">
        <f>IF(Tab_Lançamentos[[#This Row],[DATA]]="","",YEAR(Tab_Lançamentos[[#This Row],[DATA]]))</f>
        <v>2026</v>
      </c>
      <c r="H14" s="13" t="str">
        <f>IF(Tab_Lançamentos[[#This Row],[DATA]]="","",TEXT(Tab_Lançamentos[[#This Row],[DATA]],"mmm"))</f>
        <v>fev</v>
      </c>
      <c r="I14" s="13">
        <f>SUBTOTAL(3,Tab_Lançamentos[[#This Row],[MOVIMENTAÇÃO]])</f>
        <v>1</v>
      </c>
      <c r="K14"/>
      <c r="L14"/>
      <c r="M14"/>
    </row>
    <row r="15" spans="2:18" ht="18" customHeight="1" x14ac:dyDescent="0.25">
      <c r="B15" s="17">
        <v>46060</v>
      </c>
      <c r="C15" s="18" t="s">
        <v>8</v>
      </c>
      <c r="D15" s="19">
        <v>42.3</v>
      </c>
      <c r="E15" s="20" t="s">
        <v>22</v>
      </c>
      <c r="F15" s="20" t="s">
        <v>10</v>
      </c>
      <c r="G15" s="13">
        <f>IF(Tab_Lançamentos[[#This Row],[DATA]]="","",YEAR(Tab_Lançamentos[[#This Row],[DATA]]))</f>
        <v>2026</v>
      </c>
      <c r="H15" s="13" t="str">
        <f>IF(Tab_Lançamentos[[#This Row],[DATA]]="","",TEXT(Tab_Lançamentos[[#This Row],[DATA]],"mmm"))</f>
        <v>fev</v>
      </c>
      <c r="I15" s="13">
        <f>SUBTOTAL(3,Tab_Lançamentos[[#This Row],[MOVIMENTAÇÃO]])</f>
        <v>1</v>
      </c>
      <c r="K15"/>
      <c r="L15"/>
      <c r="M15"/>
    </row>
    <row r="16" spans="2:18" ht="18" customHeight="1" x14ac:dyDescent="0.25">
      <c r="B16" s="17">
        <v>46067</v>
      </c>
      <c r="C16" s="18" t="s">
        <v>8</v>
      </c>
      <c r="D16" s="19">
        <v>19.8</v>
      </c>
      <c r="E16" s="20" t="s">
        <v>23</v>
      </c>
      <c r="F16" s="20" t="s">
        <v>14</v>
      </c>
      <c r="G16" s="13">
        <f>IF(Tab_Lançamentos[[#This Row],[DATA]]="","",YEAR(Tab_Lançamentos[[#This Row],[DATA]]))</f>
        <v>2026</v>
      </c>
      <c r="H16" s="13" t="str">
        <f>IF(Tab_Lançamentos[[#This Row],[DATA]]="","",TEXT(Tab_Lançamentos[[#This Row],[DATA]],"mmm"))</f>
        <v>fev</v>
      </c>
      <c r="I16" s="13">
        <f>SUBTOTAL(3,Tab_Lançamentos[[#This Row],[MOVIMENTAÇÃO]])</f>
        <v>1</v>
      </c>
      <c r="K16"/>
      <c r="L16"/>
      <c r="M16"/>
    </row>
    <row r="17" spans="2:13" ht="18" customHeight="1" x14ac:dyDescent="0.25">
      <c r="B17" s="17">
        <v>46078</v>
      </c>
      <c r="C17" s="18" t="s">
        <v>8</v>
      </c>
      <c r="D17" s="19">
        <v>36.4</v>
      </c>
      <c r="E17" s="20" t="s">
        <v>24</v>
      </c>
      <c r="F17" s="20" t="s">
        <v>9</v>
      </c>
      <c r="G17" s="13">
        <f>IF(Tab_Lançamentos[[#This Row],[DATA]]="","",YEAR(Tab_Lançamentos[[#This Row],[DATA]]))</f>
        <v>2026</v>
      </c>
      <c r="H17" s="13" t="str">
        <f>IF(Tab_Lançamentos[[#This Row],[DATA]]="","",TEXT(Tab_Lançamentos[[#This Row],[DATA]],"mmm"))</f>
        <v>fev</v>
      </c>
      <c r="I17" s="13">
        <f>SUBTOTAL(3,Tab_Lançamentos[[#This Row],[MOVIMENTAÇÃO]])</f>
        <v>1</v>
      </c>
      <c r="K17"/>
      <c r="L17"/>
      <c r="M17"/>
    </row>
    <row r="18" spans="2:13" ht="18" customHeight="1" x14ac:dyDescent="0.25">
      <c r="B18" s="17">
        <v>46084</v>
      </c>
      <c r="C18" s="18" t="s">
        <v>7</v>
      </c>
      <c r="D18" s="19">
        <v>300</v>
      </c>
      <c r="E18" s="20" t="s">
        <v>25</v>
      </c>
      <c r="F18" s="20" t="s">
        <v>16</v>
      </c>
      <c r="G18" s="13">
        <f>IF(Tab_Lançamentos[[#This Row],[DATA]]="","",YEAR(Tab_Lançamentos[[#This Row],[DATA]]))</f>
        <v>2026</v>
      </c>
      <c r="H18" s="13" t="str">
        <f>IF(Tab_Lançamentos[[#This Row],[DATA]]="","",TEXT(Tab_Lançamentos[[#This Row],[DATA]],"mmm"))</f>
        <v>mar</v>
      </c>
      <c r="I18" s="13">
        <f>SUBTOTAL(3,Tab_Lançamentos[[#This Row],[MOVIMENTAÇÃO]])</f>
        <v>1</v>
      </c>
      <c r="K18"/>
      <c r="L18"/>
      <c r="M18"/>
    </row>
    <row r="19" spans="2:13" ht="18" customHeight="1" x14ac:dyDescent="0.25">
      <c r="B19" s="17">
        <v>46089</v>
      </c>
      <c r="C19" s="18" t="s">
        <v>8</v>
      </c>
      <c r="D19" s="19">
        <v>27.9</v>
      </c>
      <c r="E19" s="20" t="s">
        <v>26</v>
      </c>
      <c r="F19" s="20" t="s">
        <v>10</v>
      </c>
      <c r="G19" s="13">
        <f>IF(Tab_Lançamentos[[#This Row],[DATA]]="","",YEAR(Tab_Lançamentos[[#This Row],[DATA]]))</f>
        <v>2026</v>
      </c>
      <c r="H19" s="13" t="str">
        <f>IF(Tab_Lançamentos[[#This Row],[DATA]]="","",TEXT(Tab_Lançamentos[[#This Row],[DATA]],"mmm"))</f>
        <v>mar</v>
      </c>
      <c r="I19" s="13">
        <f>SUBTOTAL(3,Tab_Lançamentos[[#This Row],[MOVIMENTAÇÃO]])</f>
        <v>1</v>
      </c>
      <c r="K19"/>
      <c r="L19"/>
      <c r="M19"/>
    </row>
    <row r="20" spans="2:13" ht="18" customHeight="1" x14ac:dyDescent="0.25">
      <c r="B20" s="17">
        <v>46096</v>
      </c>
      <c r="C20" s="18" t="s">
        <v>8</v>
      </c>
      <c r="D20" s="19">
        <v>48</v>
      </c>
      <c r="E20" s="20" t="s">
        <v>27</v>
      </c>
      <c r="F20" s="20" t="s">
        <v>14</v>
      </c>
      <c r="G20" s="13">
        <f>IF(Tab_Lançamentos[[#This Row],[DATA]]="","",YEAR(Tab_Lançamentos[[#This Row],[DATA]]))</f>
        <v>2026</v>
      </c>
      <c r="H20" s="13" t="str">
        <f>IF(Tab_Lançamentos[[#This Row],[DATA]]="","",TEXT(Tab_Lançamentos[[#This Row],[DATA]],"mmm"))</f>
        <v>mar</v>
      </c>
      <c r="I20" s="13">
        <f>SUBTOTAL(3,Tab_Lançamentos[[#This Row],[MOVIMENTAÇÃO]])</f>
        <v>1</v>
      </c>
      <c r="K20"/>
      <c r="L20"/>
      <c r="M20"/>
    </row>
    <row r="21" spans="2:13" ht="18" customHeight="1" x14ac:dyDescent="0.25">
      <c r="B21" s="17">
        <v>46103</v>
      </c>
      <c r="C21" s="18" t="s">
        <v>8</v>
      </c>
      <c r="D21" s="19">
        <v>33.5</v>
      </c>
      <c r="E21" s="20" t="s">
        <v>28</v>
      </c>
      <c r="F21" s="20" t="s">
        <v>9</v>
      </c>
      <c r="G21" s="13">
        <f>IF(Tab_Lançamentos[[#This Row],[DATA]]="","",YEAR(Tab_Lançamentos[[#This Row],[DATA]]))</f>
        <v>2026</v>
      </c>
      <c r="H21" s="13" t="str">
        <f>IF(Tab_Lançamentos[[#This Row],[DATA]]="","",TEXT(Tab_Lançamentos[[#This Row],[DATA]],"mmm"))</f>
        <v>mar</v>
      </c>
      <c r="I21" s="13">
        <f>SUBTOTAL(3,Tab_Lançamentos[[#This Row],[MOVIMENTAÇÃO]])</f>
        <v>1</v>
      </c>
      <c r="K21"/>
      <c r="L21"/>
      <c r="M21"/>
    </row>
    <row r="22" spans="2:13" ht="18" customHeight="1" x14ac:dyDescent="0.25">
      <c r="B22" s="17">
        <v>46113</v>
      </c>
      <c r="C22" s="18" t="s">
        <v>7</v>
      </c>
      <c r="D22" s="19">
        <v>200</v>
      </c>
      <c r="E22" s="20" t="s">
        <v>29</v>
      </c>
      <c r="F22" s="20" t="s">
        <v>16</v>
      </c>
      <c r="G22" s="13">
        <f>IF(Tab_Lançamentos[[#This Row],[DATA]]="","",YEAR(Tab_Lançamentos[[#This Row],[DATA]]))</f>
        <v>2026</v>
      </c>
      <c r="H22" s="13" t="str">
        <f>IF(Tab_Lançamentos[[#This Row],[DATA]]="","",TEXT(Tab_Lançamentos[[#This Row],[DATA]],"mmm"))</f>
        <v>abr</v>
      </c>
      <c r="I22" s="13">
        <f>SUBTOTAL(3,Tab_Lançamentos[[#This Row],[MOVIMENTAÇÃO]])</f>
        <v>1</v>
      </c>
    </row>
    <row r="23" spans="2:13" ht="18" customHeight="1" x14ac:dyDescent="0.25">
      <c r="B23" s="17">
        <v>46118</v>
      </c>
      <c r="C23" s="18" t="s">
        <v>8</v>
      </c>
      <c r="D23" s="19">
        <v>29.7</v>
      </c>
      <c r="E23" s="20" t="s">
        <v>30</v>
      </c>
      <c r="F23" s="20" t="s">
        <v>10</v>
      </c>
      <c r="G23" s="13">
        <f>IF(Tab_Lançamentos[[#This Row],[DATA]]="","",YEAR(Tab_Lançamentos[[#This Row],[DATA]]))</f>
        <v>2026</v>
      </c>
      <c r="H23" s="13" t="str">
        <f>IF(Tab_Lançamentos[[#This Row],[DATA]]="","",TEXT(Tab_Lançamentos[[#This Row],[DATA]],"mmm"))</f>
        <v>abr</v>
      </c>
      <c r="I23" s="13">
        <f>SUBTOTAL(3,Tab_Lançamentos[[#This Row],[MOVIMENTAÇÃO]])</f>
        <v>1</v>
      </c>
    </row>
    <row r="24" spans="2:13" ht="18" customHeight="1" x14ac:dyDescent="0.25">
      <c r="B24" s="17">
        <v>46125</v>
      </c>
      <c r="C24" s="18" t="s">
        <v>8</v>
      </c>
      <c r="D24" s="19">
        <v>41.2</v>
      </c>
      <c r="E24" s="20" t="s">
        <v>31</v>
      </c>
      <c r="F24" s="20" t="s">
        <v>14</v>
      </c>
      <c r="G24" s="13">
        <f>IF(Tab_Lançamentos[[#This Row],[DATA]]="","",YEAR(Tab_Lançamentos[[#This Row],[DATA]]))</f>
        <v>2026</v>
      </c>
      <c r="H24" s="13" t="str">
        <f>IF(Tab_Lançamentos[[#This Row],[DATA]]="","",TEXT(Tab_Lançamentos[[#This Row],[DATA]],"mmm"))</f>
        <v>abr</v>
      </c>
      <c r="I24" s="13">
        <f>SUBTOTAL(3,Tab_Lançamentos[[#This Row],[MOVIMENTAÇÃO]])</f>
        <v>1</v>
      </c>
    </row>
    <row r="25" spans="2:13" ht="18" customHeight="1" x14ac:dyDescent="0.25">
      <c r="B25" s="17">
        <v>46136</v>
      </c>
      <c r="C25" s="18" t="s">
        <v>8</v>
      </c>
      <c r="D25" s="19">
        <v>22.9</v>
      </c>
      <c r="E25" s="20" t="s">
        <v>23</v>
      </c>
      <c r="F25" s="20" t="s">
        <v>9</v>
      </c>
      <c r="G25" s="13">
        <f>IF(Tab_Lançamentos[[#This Row],[DATA]]="","",YEAR(Tab_Lançamentos[[#This Row],[DATA]]))</f>
        <v>2026</v>
      </c>
      <c r="H25" s="13" t="str">
        <f>IF(Tab_Lançamentos[[#This Row],[DATA]]="","",TEXT(Tab_Lançamentos[[#This Row],[DATA]],"mmm"))</f>
        <v>abr</v>
      </c>
      <c r="I25" s="13">
        <f>SUBTOTAL(3,Tab_Lançamentos[[#This Row],[MOVIMENTAÇÃO]])</f>
        <v>1</v>
      </c>
    </row>
    <row r="26" spans="2:13" ht="18" customHeight="1" x14ac:dyDescent="0.25">
      <c r="B26" s="17">
        <v>46146</v>
      </c>
      <c r="C26" s="18" t="s">
        <v>7</v>
      </c>
      <c r="D26" s="19">
        <v>200</v>
      </c>
      <c r="E26" s="20" t="s">
        <v>32</v>
      </c>
      <c r="F26" s="20" t="s">
        <v>16</v>
      </c>
      <c r="G26" s="13">
        <f>IF(Tab_Lançamentos[[#This Row],[DATA]]="","",YEAR(Tab_Lançamentos[[#This Row],[DATA]]))</f>
        <v>2026</v>
      </c>
      <c r="H26" s="13" t="str">
        <f>IF(Tab_Lançamentos[[#This Row],[DATA]]="","",TEXT(Tab_Lançamentos[[#This Row],[DATA]],"mmm"))</f>
        <v>mai</v>
      </c>
      <c r="I26" s="13">
        <f>SUBTOTAL(3,Tab_Lançamentos[[#This Row],[MOVIMENTAÇÃO]])</f>
        <v>1</v>
      </c>
    </row>
    <row r="27" spans="2:13" ht="18" customHeight="1" x14ac:dyDescent="0.25">
      <c r="B27" s="17">
        <v>46151</v>
      </c>
      <c r="C27" s="18" t="s">
        <v>8</v>
      </c>
      <c r="D27" s="19">
        <v>35.6</v>
      </c>
      <c r="E27" s="20" t="s">
        <v>33</v>
      </c>
      <c r="F27" s="20" t="s">
        <v>10</v>
      </c>
      <c r="G27" s="13">
        <f>IF(Tab_Lançamentos[[#This Row],[DATA]]="","",YEAR(Tab_Lançamentos[[#This Row],[DATA]]))</f>
        <v>2026</v>
      </c>
      <c r="H27" s="13" t="str">
        <f>IF(Tab_Lançamentos[[#This Row],[DATA]]="","",TEXT(Tab_Lançamentos[[#This Row],[DATA]],"mmm"))</f>
        <v>mai</v>
      </c>
      <c r="I27" s="13">
        <f>SUBTOTAL(3,Tab_Lançamentos[[#This Row],[MOVIMENTAÇÃO]])</f>
        <v>1</v>
      </c>
    </row>
    <row r="28" spans="2:13" ht="18" customHeight="1" x14ac:dyDescent="0.25">
      <c r="B28" s="17">
        <v>46160</v>
      </c>
      <c r="C28" s="18" t="s">
        <v>8</v>
      </c>
      <c r="D28" s="19">
        <v>26.4</v>
      </c>
      <c r="E28" s="20" t="s">
        <v>20</v>
      </c>
      <c r="F28" s="20" t="s">
        <v>14</v>
      </c>
      <c r="G28" s="13">
        <f>IF(Tab_Lançamentos[[#This Row],[DATA]]="","",YEAR(Tab_Lançamentos[[#This Row],[DATA]]))</f>
        <v>2026</v>
      </c>
      <c r="H28" s="13" t="str">
        <f>IF(Tab_Lançamentos[[#This Row],[DATA]]="","",TEXT(Tab_Lançamentos[[#This Row],[DATA]],"mmm"))</f>
        <v>mai</v>
      </c>
      <c r="I28" s="13">
        <f>SUBTOTAL(3,Tab_Lançamentos[[#This Row],[MOVIMENTAÇÃO]])</f>
        <v>1</v>
      </c>
    </row>
    <row r="29" spans="2:13" ht="18" customHeight="1" x14ac:dyDescent="0.25">
      <c r="B29" s="17">
        <v>46169</v>
      </c>
      <c r="C29" s="18" t="s">
        <v>8</v>
      </c>
      <c r="D29" s="19">
        <v>44.8</v>
      </c>
      <c r="E29" s="20" t="s">
        <v>22</v>
      </c>
      <c r="F29" s="20" t="s">
        <v>9</v>
      </c>
      <c r="G29" s="13">
        <f>IF(Tab_Lançamentos[[#This Row],[DATA]]="","",YEAR(Tab_Lançamentos[[#This Row],[DATA]]))</f>
        <v>2026</v>
      </c>
      <c r="H29" s="13" t="str">
        <f>IF(Tab_Lançamentos[[#This Row],[DATA]]="","",TEXT(Tab_Lançamentos[[#This Row],[DATA]],"mmm"))</f>
        <v>mai</v>
      </c>
      <c r="I29" s="13">
        <f>SUBTOTAL(3,Tab_Lançamentos[[#This Row],[MOVIMENTAÇÃO]])</f>
        <v>1</v>
      </c>
    </row>
    <row r="30" spans="2:13" ht="18" customHeight="1" x14ac:dyDescent="0.25">
      <c r="B30" s="17">
        <v>46175</v>
      </c>
      <c r="C30" s="18" t="s">
        <v>7</v>
      </c>
      <c r="D30" s="19">
        <v>200</v>
      </c>
      <c r="E30" s="20" t="s">
        <v>34</v>
      </c>
      <c r="F30" s="20" t="s">
        <v>16</v>
      </c>
      <c r="G30" s="13">
        <f>IF(Tab_Lançamentos[[#This Row],[DATA]]="","",YEAR(Tab_Lançamentos[[#This Row],[DATA]]))</f>
        <v>2026</v>
      </c>
      <c r="H30" s="13" t="str">
        <f>IF(Tab_Lançamentos[[#This Row],[DATA]]="","",TEXT(Tab_Lançamentos[[#This Row],[DATA]],"mmm"))</f>
        <v>jun</v>
      </c>
      <c r="I30" s="13">
        <f>SUBTOTAL(3,Tab_Lançamentos[[#This Row],[MOVIMENTAÇÃO]])</f>
        <v>1</v>
      </c>
    </row>
    <row r="31" spans="2:13" ht="18" customHeight="1" x14ac:dyDescent="0.25">
      <c r="B31" s="17">
        <v>46180</v>
      </c>
      <c r="C31" s="18" t="s">
        <v>8</v>
      </c>
      <c r="D31" s="19">
        <v>31.5</v>
      </c>
      <c r="E31" s="20" t="s">
        <v>35</v>
      </c>
      <c r="F31" s="20" t="s">
        <v>10</v>
      </c>
      <c r="G31" s="13">
        <f>IF(Tab_Lançamentos[[#This Row],[DATA]]="","",YEAR(Tab_Lançamentos[[#This Row],[DATA]]))</f>
        <v>2026</v>
      </c>
      <c r="H31" s="13" t="str">
        <f>IF(Tab_Lançamentos[[#This Row],[DATA]]="","",TEXT(Tab_Lançamentos[[#This Row],[DATA]],"mmm"))</f>
        <v>jun</v>
      </c>
      <c r="I31" s="13">
        <f>SUBTOTAL(3,Tab_Lançamentos[[#This Row],[MOVIMENTAÇÃO]])</f>
        <v>1</v>
      </c>
    </row>
    <row r="32" spans="2:13" ht="18" customHeight="1" x14ac:dyDescent="0.25">
      <c r="B32" s="17">
        <v>46189</v>
      </c>
      <c r="C32" s="18" t="s">
        <v>8</v>
      </c>
      <c r="D32" s="19">
        <v>52.3</v>
      </c>
      <c r="E32" s="20" t="s">
        <v>36</v>
      </c>
      <c r="F32" s="20" t="s">
        <v>14</v>
      </c>
      <c r="G32" s="13">
        <f>IF(Tab_Lançamentos[[#This Row],[DATA]]="","",YEAR(Tab_Lançamentos[[#This Row],[DATA]]))</f>
        <v>2026</v>
      </c>
      <c r="H32" s="13" t="str">
        <f>IF(Tab_Lançamentos[[#This Row],[DATA]]="","",TEXT(Tab_Lançamentos[[#This Row],[DATA]],"mmm"))</f>
        <v>jun</v>
      </c>
      <c r="I32" s="13">
        <f>SUBTOTAL(3,Tab_Lançamentos[[#This Row],[MOVIMENTAÇÃO]])</f>
        <v>1</v>
      </c>
    </row>
    <row r="33" spans="2:9" ht="18" customHeight="1" x14ac:dyDescent="0.25">
      <c r="B33" s="17">
        <v>46196</v>
      </c>
      <c r="C33" s="18" t="s">
        <v>8</v>
      </c>
      <c r="D33" s="19">
        <v>18.899999999999999</v>
      </c>
      <c r="E33" s="20" t="s">
        <v>37</v>
      </c>
      <c r="F33" s="20" t="s">
        <v>9</v>
      </c>
      <c r="G33" s="13">
        <f>IF(Tab_Lançamentos[[#This Row],[DATA]]="","",YEAR(Tab_Lançamentos[[#This Row],[DATA]]))</f>
        <v>2026</v>
      </c>
      <c r="H33" s="13" t="str">
        <f>IF(Tab_Lançamentos[[#This Row],[DATA]]="","",TEXT(Tab_Lançamentos[[#This Row],[DATA]],"mmm"))</f>
        <v>jun</v>
      </c>
      <c r="I33" s="13">
        <f>SUBTOTAL(3,Tab_Lançamentos[[#This Row],[MOVIMENTAÇÃO]])</f>
        <v>1</v>
      </c>
    </row>
    <row r="34" spans="2:9" ht="18" customHeight="1" x14ac:dyDescent="0.25">
      <c r="B34" s="17">
        <v>46198</v>
      </c>
      <c r="C34" s="18" t="s">
        <v>8</v>
      </c>
      <c r="D34" s="19">
        <v>50</v>
      </c>
      <c r="E34" s="20" t="s">
        <v>38</v>
      </c>
      <c r="F34" s="20" t="s">
        <v>10</v>
      </c>
      <c r="G34" s="13">
        <f>IF(Tab_Lançamentos[[#This Row],[DATA]]="","",YEAR(Tab_Lançamentos[[#This Row],[DATA]]))</f>
        <v>2026</v>
      </c>
      <c r="H34" s="13" t="str">
        <f>IF(Tab_Lançamentos[[#This Row],[DATA]]="","",TEXT(Tab_Lançamentos[[#This Row],[DATA]],"mmm"))</f>
        <v>jun</v>
      </c>
      <c r="I34" s="13">
        <f>SUBTOTAL(3,Tab_Lançamentos[[#This Row],[MOVIMENTAÇÃO]])</f>
        <v>1</v>
      </c>
    </row>
    <row r="35" spans="2:9" ht="18" customHeight="1" x14ac:dyDescent="0.25">
      <c r="B35" s="17">
        <v>46204</v>
      </c>
      <c r="C35" s="18" t="s">
        <v>7</v>
      </c>
      <c r="D35" s="19">
        <v>200</v>
      </c>
      <c r="E35" s="20" t="s">
        <v>39</v>
      </c>
      <c r="F35" s="20" t="s">
        <v>16</v>
      </c>
      <c r="G35" s="13">
        <f>IF(Tab_Lançamentos[[#This Row],[DATA]]="","",YEAR(Tab_Lançamentos[[#This Row],[DATA]]))</f>
        <v>2026</v>
      </c>
      <c r="H35" s="13" t="str">
        <f>IF(Tab_Lançamentos[[#This Row],[DATA]]="","",TEXT(Tab_Lançamentos[[#This Row],[DATA]],"mmm"))</f>
        <v>jul</v>
      </c>
      <c r="I35" s="13">
        <f>SUBTOTAL(3,Tab_Lançamentos[[#This Row],[MOVIMENTAÇÃO]])</f>
        <v>1</v>
      </c>
    </row>
  </sheetData>
  <sortState xmlns:xlrd2="http://schemas.microsoft.com/office/spreadsheetml/2017/richdata2" ref="L10:L21">
    <sortCondition ref="L10:L21"/>
  </sortState>
  <conditionalFormatting sqref="B10:F35">
    <cfRule type="expression" dxfId="1" priority="1">
      <formula>$C10="Saída"</formula>
    </cfRule>
    <cfRule type="expression" dxfId="0" priority="2">
      <formula>$C10="Entrada"</formula>
    </cfRule>
  </conditionalFormatting>
  <dataValidations count="1">
    <dataValidation type="list" allowBlank="1" showInputMessage="1" showErrorMessage="1" sqref="C10:C35" xr:uid="{8CAC468B-7C6B-4AB3-B571-C544E9DC4D99}">
      <formula1>$Q$5:$Q$6</formula1>
    </dataValidation>
  </dataValidations>
  <pageMargins left="0.511811024" right="0.511811024" top="0.78740157499999996" bottom="0.78740157499999996" header="0.31496062000000002" footer="0.31496062000000002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35817-3BB2-400E-88C5-9FFAF47FB8E9}">
  <sheetPr>
    <tabColor rgb="FFFFC000"/>
  </sheetPr>
  <dimension ref="A1:AG69"/>
  <sheetViews>
    <sheetView showGridLines="0" workbookViewId="0">
      <pane ySplit="3" topLeftCell="A4" activePane="bottomLeft" state="frozen"/>
      <selection pane="bottomLeft"/>
    </sheetView>
  </sheetViews>
  <sheetFormatPr defaultRowHeight="18" customHeight="1" x14ac:dyDescent="0.25"/>
  <cols>
    <col min="1" max="1" width="0.85546875" style="3" customWidth="1"/>
    <col min="2" max="11" width="9.140625" style="3" customWidth="1"/>
    <col min="12" max="13" width="1.5703125" style="3" customWidth="1"/>
    <col min="14" max="19" width="9" style="3" customWidth="1"/>
    <col min="20" max="16384" width="9.140625" style="3"/>
  </cols>
  <sheetData>
    <row r="1" spans="1:33" s="11" customFormat="1" ht="20.100000000000001" customHeight="1" x14ac:dyDescent="0.25">
      <c r="C1" s="12"/>
    </row>
    <row r="2" spans="1:33" s="11" customFormat="1" ht="20.100000000000001" customHeight="1" x14ac:dyDescent="0.25"/>
    <row r="3" spans="1:33" s="10" customFormat="1" ht="22.5" customHeight="1" thickBot="1" x14ac:dyDescent="0.3">
      <c r="B3" s="9" t="s">
        <v>12</v>
      </c>
    </row>
    <row r="4" spans="1:33" ht="18" customHeight="1" thickTop="1" x14ac:dyDescent="0.25">
      <c r="A4" s="4"/>
      <c r="B4" s="5"/>
      <c r="C4" s="4"/>
      <c r="D4" s="4"/>
      <c r="E4" s="4"/>
      <c r="F4" s="4"/>
      <c r="G4" s="4"/>
      <c r="H4" s="4"/>
      <c r="I4" s="4"/>
      <c r="J4" s="4"/>
      <c r="K4" s="4"/>
      <c r="L4" s="4"/>
      <c r="M4" s="6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3" ht="18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6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ht="18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6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18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6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3" ht="18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6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33" ht="18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6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</row>
    <row r="10" spans="1:33" ht="18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6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</row>
    <row r="11" spans="1:33" ht="18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6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1:33" ht="18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6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1:33" ht="18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6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spans="1:33" ht="18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6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ht="18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6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1:33" ht="18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6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1:33" ht="18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6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ht="18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6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spans="1:33" ht="18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6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 ht="18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6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ht="18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6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1:33" ht="18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6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3" ht="18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5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1:33" ht="18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</row>
    <row r="25" spans="1:33" ht="18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  <row r="26" spans="1:33" ht="18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1:33" ht="18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</row>
    <row r="28" spans="1:33" ht="18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</row>
    <row r="29" spans="1:33" ht="18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1:33" ht="18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</row>
    <row r="31" spans="1:33" ht="18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</row>
    <row r="32" spans="1:33" ht="18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 ht="18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1:33" ht="18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</row>
    <row r="35" spans="1:33" ht="18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</row>
    <row r="36" spans="1:33" ht="18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</row>
    <row r="37" spans="1:33" ht="18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</row>
    <row r="38" spans="1:33" ht="18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ht="18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</row>
    <row r="40" spans="1:33" ht="18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</row>
    <row r="41" spans="1:33" ht="18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</row>
    <row r="42" spans="1:33" ht="18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1:33" ht="18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</row>
    <row r="44" spans="1:33" ht="18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</row>
    <row r="45" spans="1:33" ht="18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</row>
    <row r="46" spans="1:33" ht="18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</row>
    <row r="47" spans="1:33" ht="18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</row>
    <row r="48" spans="1:33" ht="18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</row>
    <row r="49" spans="1:33" ht="18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</row>
    <row r="50" spans="1:33" ht="18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</row>
    <row r="51" spans="1:33" ht="18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</row>
    <row r="52" spans="1:33" ht="18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 ht="18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1:33" ht="18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1:33" ht="18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</row>
    <row r="56" spans="1:33" ht="18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</row>
    <row r="57" spans="1:33" ht="18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</row>
    <row r="58" spans="1:33" ht="18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 ht="18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</row>
    <row r="60" spans="1:33" ht="18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</row>
    <row r="61" spans="1:33" ht="18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</row>
    <row r="62" spans="1:33" ht="18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</row>
    <row r="63" spans="1:33" ht="18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</row>
    <row r="64" spans="1:33" ht="18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</row>
    <row r="65" spans="1:33" ht="18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3" ht="18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</row>
    <row r="67" spans="1:33" ht="18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</row>
    <row r="68" spans="1:33" ht="18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</row>
    <row r="69" spans="1:33" ht="18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CONTROLE CAIXINHA</vt:lpstr>
      <vt:lpstr>BÔNUS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Silva</dc:creator>
  <cp:lastModifiedBy>Rafael Silva</cp:lastModifiedBy>
  <dcterms:created xsi:type="dcterms:W3CDTF">2025-02-13T20:40:45Z</dcterms:created>
  <dcterms:modified xsi:type="dcterms:W3CDTF">2026-02-12T16:26:42Z</dcterms:modified>
</cp:coreProperties>
</file>