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DE DIETA NUTRICIONAL/ATUAL/ARQUIVO/"/>
    </mc:Choice>
  </mc:AlternateContent>
  <xr:revisionPtr revIDLastSave="1863" documentId="8_{EC603948-6D92-4AEF-862C-B9061398C1B0}" xr6:coauthVersionLast="47" xr6:coauthVersionMax="47" xr10:uidLastSave="{EABF0379-6A48-4265-BE1F-887E6AD67E5F}"/>
  <bookViews>
    <workbookView xWindow="-120" yWindow="-120" windowWidth="29040" windowHeight="15720" tabRatio="20" firstSheet="1" activeTab="1" xr2:uid="{3930363F-3F43-4856-A174-5E42D9F664F2}"/>
  </bookViews>
  <sheets>
    <sheet name="CADASTRO" sheetId="1" r:id="rId1"/>
    <sheet name="FORMULÁRIO" sheetId="2" r:id="rId2"/>
    <sheet name="BÔNUS" sheetId="6" r:id="rId3"/>
  </sheets>
  <definedNames>
    <definedName name="_xlnm.Print_Area" localSheetId="1">FORMULÁRIO!$A:$L</definedName>
    <definedName name="produtos">Tab_cadastros[ALIMENTO]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L15" i="1"/>
  <c r="M15" i="1"/>
  <c r="F23" i="2"/>
  <c r="E45" i="2"/>
  <c r="H56" i="2"/>
  <c r="H81" i="2"/>
  <c r="H89" i="2"/>
  <c r="G89" i="2"/>
  <c r="F89" i="2"/>
  <c r="E89" i="2"/>
  <c r="C89" i="2"/>
  <c r="H88" i="2"/>
  <c r="G88" i="2"/>
  <c r="F88" i="2"/>
  <c r="E88" i="2"/>
  <c r="C88" i="2"/>
  <c r="H87" i="2"/>
  <c r="G87" i="2"/>
  <c r="F87" i="2"/>
  <c r="E87" i="2"/>
  <c r="C87" i="2"/>
  <c r="H86" i="2"/>
  <c r="G86" i="2"/>
  <c r="F86" i="2"/>
  <c r="E86" i="2"/>
  <c r="C86" i="2"/>
  <c r="H85" i="2"/>
  <c r="G85" i="2"/>
  <c r="F85" i="2"/>
  <c r="E85" i="2"/>
  <c r="C85" i="2"/>
  <c r="H84" i="2"/>
  <c r="G84" i="2"/>
  <c r="F84" i="2"/>
  <c r="E84" i="2"/>
  <c r="C84" i="2"/>
  <c r="H83" i="2"/>
  <c r="G83" i="2"/>
  <c r="F83" i="2"/>
  <c r="E83" i="2"/>
  <c r="C83" i="2"/>
  <c r="H82" i="2"/>
  <c r="G82" i="2"/>
  <c r="F82" i="2"/>
  <c r="E82" i="2"/>
  <c r="C82" i="2"/>
  <c r="G81" i="2"/>
  <c r="F81" i="2"/>
  <c r="E81" i="2"/>
  <c r="C81" i="2"/>
  <c r="H76" i="2"/>
  <c r="G76" i="2"/>
  <c r="F76" i="2"/>
  <c r="E76" i="2"/>
  <c r="C76" i="2"/>
  <c r="H75" i="2"/>
  <c r="G75" i="2"/>
  <c r="F75" i="2"/>
  <c r="E75" i="2"/>
  <c r="C75" i="2"/>
  <c r="H74" i="2"/>
  <c r="G74" i="2"/>
  <c r="F74" i="2"/>
  <c r="E74" i="2"/>
  <c r="C74" i="2"/>
  <c r="H73" i="2"/>
  <c r="G73" i="2"/>
  <c r="F73" i="2"/>
  <c r="E73" i="2"/>
  <c r="C73" i="2"/>
  <c r="H72" i="2"/>
  <c r="G72" i="2"/>
  <c r="F72" i="2"/>
  <c r="E72" i="2"/>
  <c r="C72" i="2"/>
  <c r="H71" i="2"/>
  <c r="G71" i="2"/>
  <c r="F71" i="2"/>
  <c r="E71" i="2"/>
  <c r="C71" i="2"/>
  <c r="H70" i="2"/>
  <c r="G70" i="2"/>
  <c r="F70" i="2"/>
  <c r="E70" i="2"/>
  <c r="C70" i="2"/>
  <c r="H69" i="2"/>
  <c r="G69" i="2"/>
  <c r="F69" i="2"/>
  <c r="E69" i="2"/>
  <c r="C69" i="2"/>
  <c r="H68" i="2"/>
  <c r="G68" i="2"/>
  <c r="F68" i="2"/>
  <c r="E68" i="2"/>
  <c r="C68" i="2"/>
  <c r="C55" i="2"/>
  <c r="H55" i="2"/>
  <c r="E55" i="2"/>
  <c r="H63" i="2"/>
  <c r="G63" i="2"/>
  <c r="F63" i="2"/>
  <c r="E63" i="2"/>
  <c r="C63" i="2"/>
  <c r="H62" i="2"/>
  <c r="G62" i="2"/>
  <c r="F62" i="2"/>
  <c r="E62" i="2"/>
  <c r="C62" i="2"/>
  <c r="H61" i="2"/>
  <c r="G61" i="2"/>
  <c r="F61" i="2"/>
  <c r="E61" i="2"/>
  <c r="C61" i="2"/>
  <c r="H60" i="2"/>
  <c r="G60" i="2"/>
  <c r="F60" i="2"/>
  <c r="E60" i="2"/>
  <c r="C60" i="2"/>
  <c r="H59" i="2"/>
  <c r="G59" i="2"/>
  <c r="F59" i="2"/>
  <c r="E59" i="2"/>
  <c r="C59" i="2"/>
  <c r="H58" i="2"/>
  <c r="G58" i="2"/>
  <c r="F58" i="2"/>
  <c r="E58" i="2"/>
  <c r="C58" i="2"/>
  <c r="H57" i="2"/>
  <c r="G57" i="2"/>
  <c r="F57" i="2"/>
  <c r="E57" i="2"/>
  <c r="C57" i="2"/>
  <c r="G56" i="2"/>
  <c r="F56" i="2"/>
  <c r="E56" i="2"/>
  <c r="C56" i="2"/>
  <c r="G55" i="2"/>
  <c r="F55" i="2"/>
  <c r="H50" i="2"/>
  <c r="G50" i="2"/>
  <c r="F50" i="2"/>
  <c r="E50" i="2"/>
  <c r="C50" i="2"/>
  <c r="H49" i="2"/>
  <c r="G49" i="2"/>
  <c r="F49" i="2"/>
  <c r="E49" i="2"/>
  <c r="C49" i="2"/>
  <c r="H48" i="2"/>
  <c r="G48" i="2"/>
  <c r="F48" i="2"/>
  <c r="E48" i="2"/>
  <c r="C48" i="2"/>
  <c r="H47" i="2"/>
  <c r="G47" i="2"/>
  <c r="F47" i="2"/>
  <c r="E47" i="2"/>
  <c r="C47" i="2"/>
  <c r="H46" i="2"/>
  <c r="G46" i="2"/>
  <c r="F46" i="2"/>
  <c r="E46" i="2"/>
  <c r="C46" i="2"/>
  <c r="H45" i="2"/>
  <c r="G45" i="2"/>
  <c r="F45" i="2"/>
  <c r="C45" i="2"/>
  <c r="C44" i="2"/>
  <c r="C43" i="2"/>
  <c r="C42" i="2"/>
  <c r="H37" i="2"/>
  <c r="G37" i="2"/>
  <c r="F37" i="2"/>
  <c r="E37" i="2"/>
  <c r="C37" i="2"/>
  <c r="H36" i="2"/>
  <c r="G36" i="2"/>
  <c r="F36" i="2"/>
  <c r="E36" i="2"/>
  <c r="C36" i="2"/>
  <c r="H35" i="2"/>
  <c r="G35" i="2"/>
  <c r="F35" i="2"/>
  <c r="E35" i="2"/>
  <c r="C35" i="2"/>
  <c r="H34" i="2"/>
  <c r="G34" i="2"/>
  <c r="F34" i="2"/>
  <c r="E34" i="2"/>
  <c r="C34" i="2"/>
  <c r="H33" i="2"/>
  <c r="G33" i="2"/>
  <c r="F33" i="2"/>
  <c r="E33" i="2"/>
  <c r="C33" i="2"/>
  <c r="H32" i="2"/>
  <c r="G32" i="2"/>
  <c r="F32" i="2"/>
  <c r="E32" i="2"/>
  <c r="C32" i="2"/>
  <c r="H31" i="2"/>
  <c r="G31" i="2"/>
  <c r="F31" i="2"/>
  <c r="E31" i="2"/>
  <c r="C31" i="2"/>
  <c r="H30" i="2"/>
  <c r="G30" i="2"/>
  <c r="F30" i="2"/>
  <c r="E30" i="2"/>
  <c r="C30" i="2"/>
  <c r="C29" i="2"/>
  <c r="H19" i="2"/>
  <c r="H20" i="2"/>
  <c r="H21" i="2"/>
  <c r="H22" i="2"/>
  <c r="H23" i="2"/>
  <c r="H24" i="2"/>
  <c r="G19" i="2"/>
  <c r="G20" i="2"/>
  <c r="G21" i="2"/>
  <c r="G22" i="2"/>
  <c r="G23" i="2"/>
  <c r="G24" i="2"/>
  <c r="F19" i="2"/>
  <c r="F20" i="2"/>
  <c r="F21" i="2"/>
  <c r="F22" i="2"/>
  <c r="F24" i="2"/>
  <c r="E19" i="2"/>
  <c r="E20" i="2"/>
  <c r="E21" i="2"/>
  <c r="E22" i="2"/>
  <c r="E23" i="2"/>
  <c r="E24" i="2"/>
  <c r="C17" i="2"/>
  <c r="C18" i="2"/>
  <c r="C19" i="2"/>
  <c r="C20" i="2"/>
  <c r="C21" i="2"/>
  <c r="C22" i="2"/>
  <c r="C23" i="2"/>
  <c r="C24" i="2"/>
  <c r="C16" i="2"/>
  <c r="F11" i="2"/>
  <c r="F9" i="2"/>
  <c r="K8" i="1"/>
  <c r="F17" i="2" s="1"/>
  <c r="M8" i="1"/>
  <c r="H17" i="2" s="1"/>
  <c r="L8" i="1"/>
  <c r="G17" i="2" s="1"/>
  <c r="J8" i="1"/>
  <c r="E17" i="2" s="1"/>
  <c r="E64" i="2" l="1"/>
  <c r="H77" i="2"/>
  <c r="G90" i="2"/>
  <c r="F64" i="2"/>
  <c r="H90" i="2"/>
  <c r="G64" i="2"/>
  <c r="E77" i="2"/>
  <c r="F77" i="2"/>
  <c r="E90" i="2"/>
  <c r="G77" i="2"/>
  <c r="F90" i="2"/>
  <c r="H64" i="2"/>
  <c r="J10" i="1"/>
  <c r="K10" i="1"/>
  <c r="L10" i="1"/>
  <c r="M10" i="1"/>
  <c r="J12" i="1"/>
  <c r="E43" i="2" s="1"/>
  <c r="K12" i="1"/>
  <c r="F43" i="2" s="1"/>
  <c r="L12" i="1"/>
  <c r="G43" i="2" s="1"/>
  <c r="M12" i="1"/>
  <c r="H43" i="2" s="1"/>
  <c r="J14" i="1"/>
  <c r="K14" i="1"/>
  <c r="L14" i="1"/>
  <c r="M14" i="1"/>
  <c r="J11" i="1"/>
  <c r="E42" i="2" s="1"/>
  <c r="K11" i="1"/>
  <c r="F42" i="2" s="1"/>
  <c r="L11" i="1"/>
  <c r="G42" i="2" s="1"/>
  <c r="M11" i="1"/>
  <c r="H42" i="2" s="1"/>
  <c r="J9" i="1"/>
  <c r="E44" i="2" s="1"/>
  <c r="K9" i="1"/>
  <c r="F44" i="2" s="1"/>
  <c r="L9" i="1"/>
  <c r="G44" i="2" s="1"/>
  <c r="M9" i="1"/>
  <c r="H44" i="2" s="1"/>
  <c r="M13" i="1"/>
  <c r="H16" i="2" s="1"/>
  <c r="L13" i="1"/>
  <c r="G16" i="2" s="1"/>
  <c r="K13" i="1"/>
  <c r="F16" i="2" s="1"/>
  <c r="J13" i="1"/>
  <c r="E16" i="2" s="1"/>
  <c r="E51" i="2" l="1"/>
  <c r="G51" i="2"/>
  <c r="F51" i="2"/>
  <c r="H51" i="2"/>
  <c r="H18" i="2"/>
  <c r="H25" i="2" s="1"/>
  <c r="U12" i="2" s="1"/>
  <c r="H29" i="2"/>
  <c r="H38" i="2" s="1"/>
  <c r="F29" i="2"/>
  <c r="F38" i="2" s="1"/>
  <c r="F18" i="2"/>
  <c r="F25" i="2" s="1"/>
  <c r="U10" i="2" s="1"/>
  <c r="E18" i="2"/>
  <c r="E25" i="2" s="1"/>
  <c r="U9" i="2" s="1"/>
  <c r="E29" i="2"/>
  <c r="E38" i="2" s="1"/>
  <c r="G18" i="2"/>
  <c r="G29" i="2"/>
  <c r="G38" i="2" s="1"/>
  <c r="G25" i="2" l="1"/>
  <c r="U11" i="2" s="1"/>
</calcChain>
</file>

<file path=xl/sharedStrings.xml><?xml version="1.0" encoding="utf-8"?>
<sst xmlns="http://schemas.openxmlformats.org/spreadsheetml/2006/main" count="136" uniqueCount="67">
  <si>
    <t>UNIDADE</t>
  </si>
  <si>
    <t>PROTEÍNA</t>
  </si>
  <si>
    <t>CALORIA</t>
  </si>
  <si>
    <t>PROTEÍNA 1GR</t>
  </si>
  <si>
    <t>CALORIA 1G</t>
  </si>
  <si>
    <t>GORGURA</t>
  </si>
  <si>
    <t>CARBOIDRATO</t>
  </si>
  <si>
    <t>CARBOIDRATO 1GR</t>
  </si>
  <si>
    <t>GORDURA 1GR</t>
  </si>
  <si>
    <t>Arroz Branco Cozido</t>
  </si>
  <si>
    <t>Gr</t>
  </si>
  <si>
    <t>Feijão Carioca</t>
  </si>
  <si>
    <t>Patinho Moído</t>
  </si>
  <si>
    <t>Filé de Frango Grelhado</t>
  </si>
  <si>
    <t>Banana</t>
  </si>
  <si>
    <t>Pão de Forma Integral</t>
  </si>
  <si>
    <t>Unid.</t>
  </si>
  <si>
    <t>Masculino</t>
  </si>
  <si>
    <t>27 anos</t>
  </si>
  <si>
    <t>FORMULÁRIO NUTRICIONAL</t>
  </si>
  <si>
    <t>INFORMAÇÕES PACIENTE:</t>
  </si>
  <si>
    <t>COMPOSIÇÃO DA DIETA</t>
  </si>
  <si>
    <t>REFEIÇÃO 1</t>
  </si>
  <si>
    <t>REFEIÇÃO 2</t>
  </si>
  <si>
    <t>REFEIÇÃO 3</t>
  </si>
  <si>
    <t>REFEIÇÃO 4</t>
  </si>
  <si>
    <t>REFEIÇÃO 5</t>
  </si>
  <si>
    <t>REFEIÇÃO 6</t>
  </si>
  <si>
    <t>ALIMENTO</t>
  </si>
  <si>
    <t>100% Whey Protein</t>
  </si>
  <si>
    <t>PORÇÃO REFERÊNCIA</t>
  </si>
  <si>
    <t>[ PLANILHA DIETA NUTRICIONAL ] - BÔNUS E INFORMAÇÕES ADICIONAIS</t>
  </si>
  <si>
    <t>[ PLANILHA DIETA NUTRICIONAL ] - CADASTRO DE ALIMENTOS E REFERÊNCIAS NUTRITIVAS</t>
  </si>
  <si>
    <t>CATEGORIA</t>
  </si>
  <si>
    <t>Café da manhã</t>
  </si>
  <si>
    <t>Almoço</t>
  </si>
  <si>
    <t>Lanche</t>
  </si>
  <si>
    <t>Jantar</t>
  </si>
  <si>
    <t>IMC INICIAL</t>
  </si>
  <si>
    <t>IMC ATUAL</t>
  </si>
  <si>
    <t>DATA ÚLTIMA AVALIAÇÃO:</t>
  </si>
  <si>
    <t>NOME:</t>
  </si>
  <si>
    <t>IDADE:</t>
  </si>
  <si>
    <t>SEXO:</t>
  </si>
  <si>
    <t>NUTRICIONISTA</t>
  </si>
  <si>
    <t>Julia</t>
  </si>
  <si>
    <t>ALTURA (METROS)</t>
  </si>
  <si>
    <t>PESO INICIAL (KG)</t>
  </si>
  <si>
    <t>OBJETIVO (KG)</t>
  </si>
  <si>
    <t>PESO ATUAL (KG)</t>
  </si>
  <si>
    <t>UNID.</t>
  </si>
  <si>
    <t>QTDE</t>
  </si>
  <si>
    <t>CARB.</t>
  </si>
  <si>
    <t>GORD.</t>
  </si>
  <si>
    <t>PROT.</t>
  </si>
  <si>
    <t>KCAL</t>
  </si>
  <si>
    <t>OBSERVAÇÕES</t>
  </si>
  <si>
    <t>TOTAL DA REFEIÇÃO</t>
  </si>
  <si>
    <t>CAFÉ DA MANHÃ</t>
  </si>
  <si>
    <t>ALMOÇO</t>
  </si>
  <si>
    <t>LANCHE DA MANHÃ</t>
  </si>
  <si>
    <t>LANCHE DA TARDE</t>
  </si>
  <si>
    <t>JANTAR</t>
  </si>
  <si>
    <t>CEIA</t>
  </si>
  <si>
    <t>João Max</t>
  </si>
  <si>
    <t>INFORMAR A QUANTIDADE DE CARBOIDRATO, GORDURA, PROTÉINA E CALORIAS DE ACORDO COM A QTD DE REFERÊNCIA PARA CADA ALIMENTO.</t>
  </si>
  <si>
    <t>Pão Francês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</si>
</sst>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70F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Dashed">
        <color theme="6"/>
      </left>
      <right/>
      <top/>
      <bottom/>
      <diagonal/>
    </border>
    <border>
      <left/>
      <right/>
      <top/>
      <bottom style="thick">
        <color rgb="FF10622F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0" borderId="0"/>
  </cellStyleXfs>
  <cellXfs count="6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0" fontId="0" fillId="2" borderId="6" xfId="0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0" fillId="4" borderId="0" xfId="2" applyFill="1" applyAlignment="1">
      <alignment vertical="center"/>
    </xf>
    <xf numFmtId="0" fontId="10" fillId="4" borderId="0" xfId="2" applyFill="1"/>
    <xf numFmtId="0" fontId="10" fillId="4" borderId="5" xfId="2" applyFill="1" applyBorder="1"/>
    <xf numFmtId="0" fontId="10" fillId="0" borderId="0" xfId="2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6" borderId="0" xfId="0" applyNumberFormat="1" applyFill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indent="1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right" vertical="center" indent="1"/>
    </xf>
    <xf numFmtId="0" fontId="13" fillId="6" borderId="3" xfId="0" applyFont="1" applyFill="1" applyBorder="1" applyAlignment="1">
      <alignment horizontal="right" vertical="center" indent="1"/>
    </xf>
    <xf numFmtId="0" fontId="11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inden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</cellXfs>
  <cellStyles count="3">
    <cellStyle name="Hiperlink 2" xfId="1" xr:uid="{A7A1A663-F887-488D-9399-35E493CCF5CE}"/>
    <cellStyle name="Normal" xfId="0" builtinId="0"/>
    <cellStyle name="Normal 5" xfId="2" xr:uid="{110A742F-3941-4C4B-A228-D343EEC82B46}"/>
  </cellStyles>
  <dxfs count="1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0.00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0.00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0.00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0.00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285F4"/>
      <color rgb="FF006883"/>
      <color rgb="FF070F62"/>
      <color rgb="FF10622F"/>
      <color rgb="FFFBBC04"/>
      <color rgb="FFEA4335"/>
      <color rgb="FFEA9999"/>
      <color rgb="FFFF4F4F"/>
      <color rgb="FF028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50"/>
              <a:t>COMPOSIÇÃO GERAL</a:t>
            </a:r>
          </a:p>
        </c:rich>
      </c:tx>
      <c:layout>
        <c:manualLayout>
          <c:xMode val="edge"/>
          <c:yMode val="edge"/>
          <c:x val="3.350427350427352E-2"/>
          <c:y val="4.9200472944388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23-4F12-A168-2332F079280A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23-4F12-A168-2332F079280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23-4F12-A168-2332F079280A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23-4F12-A168-2332F0792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FORMULÁRIO!$T$9:$T$12</c:f>
              <c:strCache>
                <c:ptCount val="4"/>
                <c:pt idx="0">
                  <c:v>CARBOIDRATO</c:v>
                </c:pt>
                <c:pt idx="1">
                  <c:v>GORGURA</c:v>
                </c:pt>
                <c:pt idx="2">
                  <c:v>PROTEÍNA</c:v>
                </c:pt>
                <c:pt idx="3">
                  <c:v>CALORIA</c:v>
                </c:pt>
              </c:strCache>
            </c:strRef>
          </c:cat>
          <c:val>
            <c:numRef>
              <c:f>FORMULÁRIO!$U$9:$U$12</c:f>
              <c:numCache>
                <c:formatCode>0.0</c:formatCode>
                <c:ptCount val="4"/>
                <c:pt idx="0">
                  <c:v>219.125</c:v>
                </c:pt>
                <c:pt idx="1">
                  <c:v>27.249999999999996</c:v>
                </c:pt>
                <c:pt idx="2">
                  <c:v>153.875</c:v>
                </c:pt>
                <c:pt idx="3" formatCode="0">
                  <c:v>1593.5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7-41FD-BCB3-785691BECC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303308655"/>
        <c:axId val="1303309135"/>
      </c:barChart>
      <c:catAx>
        <c:axId val="1303308655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309135"/>
        <c:crosses val="autoZero"/>
        <c:auto val="1"/>
        <c:lblAlgn val="ctr"/>
        <c:lblOffset val="100"/>
        <c:noMultiLvlLbl val="0"/>
      </c:catAx>
      <c:valAx>
        <c:axId val="1303309135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30330865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FORMUL&#193;RIO!A1"/><Relationship Id="rId1" Type="http://schemas.openxmlformats.org/officeDocument/2006/relationships/hyperlink" Target="#CADASTRO!A1"/><Relationship Id="rId4" Type="http://schemas.openxmlformats.org/officeDocument/2006/relationships/hyperlink" Target="#B&#212;NU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CADASTR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CADASTRO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hyperlink" Target="#B&#212;NUS!A1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FORMUL&#193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1219201</xdr:colOff>
      <xdr:row>0</xdr:row>
      <xdr:rowOff>57150</xdr:rowOff>
    </xdr:from>
    <xdr:to>
      <xdr:col>2</xdr:col>
      <xdr:colOff>420826</xdr:colOff>
      <xdr:row>1</xdr:row>
      <xdr:rowOff>169500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60A2B-0DC7-4BD4-B087-CB18286A9911}"/>
            </a:ext>
          </a:extLst>
        </xdr:cNvPr>
        <xdr:cNvSpPr/>
      </xdr:nvSpPr>
      <xdr:spPr>
        <a:xfrm>
          <a:off x="1276351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CADASTRO</a:t>
          </a:r>
        </a:p>
      </xdr:txBody>
    </xdr:sp>
    <xdr:clientData/>
  </xdr:twoCellAnchor>
  <xdr:twoCellAnchor editAs="absolute">
    <xdr:from>
      <xdr:col>2</xdr:col>
      <xdr:colOff>542926</xdr:colOff>
      <xdr:row>0</xdr:row>
      <xdr:rowOff>57150</xdr:rowOff>
    </xdr:from>
    <xdr:to>
      <xdr:col>3</xdr:col>
      <xdr:colOff>801826</xdr:colOff>
      <xdr:row>1</xdr:row>
      <xdr:rowOff>169500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3F748D-6B57-4815-A160-87B1F50C6C1C}"/>
            </a:ext>
          </a:extLst>
        </xdr:cNvPr>
        <xdr:cNvSpPr/>
      </xdr:nvSpPr>
      <xdr:spPr>
        <a:xfrm>
          <a:off x="28384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FORMULÁRIO</a:t>
          </a:r>
        </a:p>
      </xdr:txBody>
    </xdr:sp>
    <xdr:clientData/>
  </xdr:twoCellAnchor>
  <xdr:twoCellAnchor editAs="absolute">
    <xdr:from>
      <xdr:col>1</xdr:col>
      <xdr:colOff>1</xdr:colOff>
      <xdr:row>0</xdr:row>
      <xdr:rowOff>19050</xdr:rowOff>
    </xdr:from>
    <xdr:to>
      <xdr:col>1</xdr:col>
      <xdr:colOff>838201</xdr:colOff>
      <xdr:row>2</xdr:row>
      <xdr:rowOff>6056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E26F1FE-3C82-4DEA-88D5-040C8E97F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4</xdr:col>
      <xdr:colOff>76201</xdr:colOff>
      <xdr:row>0</xdr:row>
      <xdr:rowOff>57150</xdr:rowOff>
    </xdr:from>
    <xdr:to>
      <xdr:col>5</xdr:col>
      <xdr:colOff>525601</xdr:colOff>
      <xdr:row>1</xdr:row>
      <xdr:rowOff>169500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1F143C-0837-4058-B362-76E5E9288A4A}"/>
            </a:ext>
          </a:extLst>
        </xdr:cNvPr>
        <xdr:cNvSpPr/>
      </xdr:nvSpPr>
      <xdr:spPr>
        <a:xfrm>
          <a:off x="44005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74468</xdr:colOff>
      <xdr:row>0</xdr:row>
      <xdr:rowOff>19050</xdr:rowOff>
    </xdr:from>
    <xdr:to>
      <xdr:col>1</xdr:col>
      <xdr:colOff>727362</xdr:colOff>
      <xdr:row>1</xdr:row>
      <xdr:rowOff>195571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02C8F13-35D4-4469-A796-18AE14329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82" y="19050"/>
          <a:ext cx="652894" cy="375680"/>
        </a:xfrm>
        <a:prstGeom prst="rect">
          <a:avLst/>
        </a:prstGeom>
      </xdr:spPr>
    </xdr:pic>
    <xdr:clientData/>
  </xdr:twoCellAnchor>
  <xdr:twoCellAnchor editAs="absolute">
    <xdr:from>
      <xdr:col>13</xdr:col>
      <xdr:colOff>174917</xdr:colOff>
      <xdr:row>0</xdr:row>
      <xdr:rowOff>57150</xdr:rowOff>
    </xdr:from>
    <xdr:to>
      <xdr:col>15</xdr:col>
      <xdr:colOff>402644</xdr:colOff>
      <xdr:row>2</xdr:row>
      <xdr:rowOff>18832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E32002-64E6-496C-A305-1F2D6FB4234E}"/>
            </a:ext>
          </a:extLst>
        </xdr:cNvPr>
        <xdr:cNvSpPr/>
      </xdr:nvSpPr>
      <xdr:spPr>
        <a:xfrm>
          <a:off x="8089326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VOLTAR</a:t>
          </a:r>
        </a:p>
      </xdr:txBody>
    </xdr:sp>
    <xdr:clientData fPrintsWithSheet="0"/>
  </xdr:twoCellAnchor>
  <xdr:twoCellAnchor editAs="oneCell">
    <xdr:from>
      <xdr:col>6</xdr:col>
      <xdr:colOff>95250</xdr:colOff>
      <xdr:row>6</xdr:row>
      <xdr:rowOff>61912</xdr:rowOff>
    </xdr:from>
    <xdr:to>
      <xdr:col>11</xdr:col>
      <xdr:colOff>0</xdr:colOff>
      <xdr:row>12</xdr:row>
      <xdr:rowOff>119662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792A65-D991-9D4B-4798-98BD6B2F8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BD8E3-3573-4400-847F-5F8DA5B8B7C4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48D0401B-375A-F473-C29D-457061BAA70E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F8CE8DE9-15AB-6DD0-AC36-9B272AA1F602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50B81F39-940F-667C-99F6-995C52C7B1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B29D1F15-218B-E124-D211-2AB405579C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25F5B0-BAF8-49EB-B229-5ACA46D30C92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6A0FF7F9-24F2-7108-C922-C6BB674FAD65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72FB1FD1-0101-EEBD-0DB9-6A0D5D2A1C53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EF65ADF9-3640-EA91-E3CF-FDF4934E85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2A1A4511-40B3-5B17-56BA-F31CA19BE7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08896BB-A751-4D25-91B7-8A9A7F3B4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1</xdr:colOff>
      <xdr:row>0</xdr:row>
      <xdr:rowOff>57150</xdr:rowOff>
    </xdr:from>
    <xdr:to>
      <xdr:col>5</xdr:col>
      <xdr:colOff>220801</xdr:colOff>
      <xdr:row>1</xdr:row>
      <xdr:rowOff>169500</xdr:rowOff>
    </xdr:to>
    <xdr:sp macro="" textlink="">
      <xdr:nvSpPr>
        <xdr:cNvPr id="14" name="Retângulo: Cantos Arredondado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E14C310-F015-40B4-9403-FECDD82D4530}"/>
            </a:ext>
          </a:extLst>
        </xdr:cNvPr>
        <xdr:cNvSpPr/>
      </xdr:nvSpPr>
      <xdr:spPr>
        <a:xfrm>
          <a:off x="12763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CADASTRO</a:t>
          </a:r>
        </a:p>
      </xdr:txBody>
    </xdr:sp>
    <xdr:clientData/>
  </xdr:twoCellAnchor>
  <xdr:twoCellAnchor editAs="absolute">
    <xdr:from>
      <xdr:col>5</xdr:col>
      <xdr:colOff>342901</xdr:colOff>
      <xdr:row>0</xdr:row>
      <xdr:rowOff>57150</xdr:rowOff>
    </xdr:from>
    <xdr:to>
      <xdr:col>7</xdr:col>
      <xdr:colOff>563701</xdr:colOff>
      <xdr:row>1</xdr:row>
      <xdr:rowOff>169500</xdr:rowOff>
    </xdr:to>
    <xdr:sp macro="" textlink="">
      <xdr:nvSpPr>
        <xdr:cNvPr id="15" name="Retângulo: Cantos Arredondado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D3F6AD-B485-4099-AB11-924AD26EEABC}"/>
            </a:ext>
          </a:extLst>
        </xdr:cNvPr>
        <xdr:cNvSpPr/>
      </xdr:nvSpPr>
      <xdr:spPr>
        <a:xfrm>
          <a:off x="28384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FORMULÁRIO</a:t>
          </a:r>
        </a:p>
      </xdr:txBody>
    </xdr:sp>
    <xdr:clientData/>
  </xdr:twoCellAnchor>
  <xdr:twoCellAnchor editAs="absolute">
    <xdr:from>
      <xdr:col>8</xdr:col>
      <xdr:colOff>76201</xdr:colOff>
      <xdr:row>0</xdr:row>
      <xdr:rowOff>57150</xdr:rowOff>
    </xdr:from>
    <xdr:to>
      <xdr:col>10</xdr:col>
      <xdr:colOff>297001</xdr:colOff>
      <xdr:row>1</xdr:row>
      <xdr:rowOff>169500</xdr:rowOff>
    </xdr:to>
    <xdr:sp macro="" textlink="">
      <xdr:nvSpPr>
        <xdr:cNvPr id="16" name="Retângulo: Cantos Arredondados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8C216BD-4CAC-4069-8BC9-A68540AFD0B2}"/>
            </a:ext>
          </a:extLst>
        </xdr:cNvPr>
        <xdr:cNvSpPr/>
      </xdr:nvSpPr>
      <xdr:spPr>
        <a:xfrm>
          <a:off x="4400551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6E4B29-5F54-4C5F-915C-23A198C6B3FE}" name="Tab_cadastros" displayName="Tab_cadastros" ref="B7:M15" totalsRowShown="0" headerRowDxfId="13" dataDxfId="12">
  <autoFilter ref="B7:M15" xr:uid="{DE6E4B29-5F54-4C5F-915C-23A198C6B3FE}"/>
  <sortState xmlns:xlrd2="http://schemas.microsoft.com/office/spreadsheetml/2017/richdata2" ref="B8:M14">
    <sortCondition ref="B8:B14"/>
  </sortState>
  <tableColumns count="12">
    <tableColumn id="1" xr3:uid="{C9A50026-5F18-4832-BDA5-01EC48C9B35A}" name="ALIMENTO" dataDxfId="11"/>
    <tableColumn id="12" xr3:uid="{3E5AE547-5A88-4984-A698-AA1BDD7D9B98}" name="CATEGORIA" dataDxfId="10"/>
    <tableColumn id="2" xr3:uid="{735E0E4E-BB31-4EFD-A413-AAE27BEFE29F}" name="UNIDADE" dataDxfId="9"/>
    <tableColumn id="3" xr3:uid="{6DA3F4D5-A39F-469E-A5B2-044274FE9091}" name="PORÇÃO REFERÊNCIA" dataDxfId="8"/>
    <tableColumn id="4" xr3:uid="{B226F3B0-41BA-43D5-B98D-0D7DB9860BA0}" name="CARBOIDRATO" dataDxfId="7"/>
    <tableColumn id="5" xr3:uid="{1849744C-A155-4C96-9FE4-987646468A31}" name="GORGURA" dataDxfId="6"/>
    <tableColumn id="6" xr3:uid="{F90409A6-905C-431D-B12D-AF06E63EB34B}" name="PROTEÍNA" dataDxfId="5"/>
    <tableColumn id="7" xr3:uid="{3B5AF891-BB3A-4FB7-93BB-363C728883B9}" name="CALORIA" dataDxfId="4"/>
    <tableColumn id="8" xr3:uid="{C0CD9B6E-1425-4E84-95B9-ADF9F34A0DA4}" name="CARBOIDRATO 1GR" dataDxfId="3">
      <calculatedColumnFormula>IFERROR(Tab_cadastros[[#This Row],[CARBOIDRATO]]/Tab_cadastros[[#This Row],[PORÇÃO REFERÊNCIA]],"")</calculatedColumnFormula>
    </tableColumn>
    <tableColumn id="9" xr3:uid="{E1DCFF25-4E2F-4D36-8793-D3DDB881423A}" name="GORDURA 1GR" dataDxfId="2">
      <calculatedColumnFormula>IFERROR(Tab_cadastros[[#This Row],[GORGURA]]/Tab_cadastros[[#This Row],[PORÇÃO REFERÊNCIA]],"")</calculatedColumnFormula>
    </tableColumn>
    <tableColumn id="10" xr3:uid="{BA83B7F7-9375-47D2-A804-954C16E74D04}" name="PROTEÍNA 1GR" dataDxfId="1">
      <calculatedColumnFormula>IFERROR(Tab_cadastros[[#This Row],[PROTEÍNA]]/Tab_cadastros[[#This Row],[PORÇÃO REFERÊNCIA]],"")</calculatedColumnFormula>
    </tableColumn>
    <tableColumn id="11" xr3:uid="{FE4903D4-ED4F-42ED-88C7-140A98DEA64A}" name="CALORIA 1G" dataDxfId="0">
      <calculatedColumnFormula>IFERROR(Tab_cadastros[[#This Row],[CALORIA]]/Tab_cadastros[[#This Row],[PORÇÃO REFERÊNCIA]],"")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C9B1-3B0D-442E-AC88-374EFDA0170B}">
  <dimension ref="B1:Q1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8" customHeight="1" x14ac:dyDescent="0.25"/>
  <cols>
    <col min="1" max="1" width="0.85546875" style="2" customWidth="1"/>
    <col min="2" max="2" width="33.5703125" style="2" bestFit="1" customWidth="1"/>
    <col min="3" max="3" width="17.7109375" style="2" customWidth="1"/>
    <col min="4" max="4" width="12.7109375" style="2" bestFit="1" customWidth="1"/>
    <col min="5" max="5" width="14.85546875" style="2" bestFit="1" customWidth="1"/>
    <col min="6" max="6" width="16.85546875" style="2" bestFit="1" customWidth="1"/>
    <col min="7" max="8" width="13.42578125" style="2" bestFit="1" customWidth="1"/>
    <col min="9" max="9" width="14.7109375" style="2" customWidth="1"/>
    <col min="10" max="10" width="16.85546875" style="2" hidden="1" customWidth="1"/>
    <col min="11" max="12" width="17" style="2" hidden="1" customWidth="1"/>
    <col min="13" max="13" width="15" style="2" hidden="1" customWidth="1"/>
    <col min="14" max="16384" width="9.140625" style="2"/>
  </cols>
  <sheetData>
    <row r="1" spans="2:17" s="4" customFormat="1" ht="20.100000000000001" customHeight="1" x14ac:dyDescent="0.25">
      <c r="D1" s="5"/>
    </row>
    <row r="2" spans="2:17" s="4" customFormat="1" ht="20.100000000000001" customHeight="1" x14ac:dyDescent="0.25"/>
    <row r="3" spans="2:17" s="6" customFormat="1" ht="22.5" customHeight="1" thickBot="1" x14ac:dyDescent="0.3">
      <c r="B3" s="7" t="s">
        <v>32</v>
      </c>
      <c r="C3" s="7"/>
    </row>
    <row r="4" spans="2:17" ht="8.1" customHeight="1" thickTop="1" x14ac:dyDescent="0.25"/>
    <row r="5" spans="2:17" ht="27" customHeight="1" x14ac:dyDescent="0.25">
      <c r="B5" s="58" t="s">
        <v>65</v>
      </c>
      <c r="C5" s="59"/>
      <c r="D5" s="59"/>
      <c r="E5" s="59"/>
      <c r="F5" s="59"/>
      <c r="G5" s="59"/>
      <c r="H5" s="59"/>
      <c r="I5" s="60"/>
    </row>
    <row r="6" spans="2:17" ht="8.1" customHeight="1" x14ac:dyDescent="0.25"/>
    <row r="7" spans="2:17" ht="27" customHeight="1" x14ac:dyDescent="0.25">
      <c r="B7" s="12" t="s">
        <v>28</v>
      </c>
      <c r="C7" s="12" t="s">
        <v>33</v>
      </c>
      <c r="D7" s="12" t="s">
        <v>0</v>
      </c>
      <c r="E7" s="12" t="s">
        <v>30</v>
      </c>
      <c r="F7" s="12" t="s">
        <v>6</v>
      </c>
      <c r="G7" s="12" t="s">
        <v>5</v>
      </c>
      <c r="H7" s="12" t="s">
        <v>1</v>
      </c>
      <c r="I7" s="12" t="s">
        <v>2</v>
      </c>
      <c r="J7" s="13" t="s">
        <v>7</v>
      </c>
      <c r="K7" s="13" t="s">
        <v>8</v>
      </c>
      <c r="L7" s="13" t="s">
        <v>3</v>
      </c>
      <c r="M7" s="13" t="s">
        <v>4</v>
      </c>
    </row>
    <row r="8" spans="2:17" ht="18" customHeight="1" x14ac:dyDescent="0.25">
      <c r="B8" s="16" t="s">
        <v>29</v>
      </c>
      <c r="C8" s="17" t="s">
        <v>34</v>
      </c>
      <c r="D8" s="17" t="s">
        <v>10</v>
      </c>
      <c r="E8" s="17">
        <v>40</v>
      </c>
      <c r="F8" s="17">
        <v>7.9</v>
      </c>
      <c r="G8" s="17">
        <v>1.9</v>
      </c>
      <c r="H8" s="17">
        <v>26</v>
      </c>
      <c r="I8" s="17">
        <v>154</v>
      </c>
      <c r="J8" s="18">
        <f>IFERROR(Tab_cadastros[[#This Row],[CARBOIDRATO]]/Tab_cadastros[[#This Row],[PORÇÃO REFERÊNCIA]],"")</f>
        <v>0.19750000000000001</v>
      </c>
      <c r="K8" s="18">
        <f>IFERROR(Tab_cadastros[[#This Row],[GORGURA]]/Tab_cadastros[[#This Row],[PORÇÃO REFERÊNCIA]],"")</f>
        <v>4.7500000000000001E-2</v>
      </c>
      <c r="L8" s="18">
        <f>IFERROR(Tab_cadastros[[#This Row],[PROTEÍNA]]/Tab_cadastros[[#This Row],[PORÇÃO REFERÊNCIA]],"")</f>
        <v>0.65</v>
      </c>
      <c r="M8" s="18">
        <f>IFERROR(Tab_cadastros[[#This Row],[CALORIA]]/Tab_cadastros[[#This Row],[PORÇÃO REFERÊNCIA]],"")</f>
        <v>3.85</v>
      </c>
    </row>
    <row r="9" spans="2:17" ht="18" customHeight="1" x14ac:dyDescent="0.25">
      <c r="B9" s="16" t="s">
        <v>9</v>
      </c>
      <c r="C9" s="17" t="s">
        <v>35</v>
      </c>
      <c r="D9" s="17" t="s">
        <v>10</v>
      </c>
      <c r="E9" s="17">
        <v>100</v>
      </c>
      <c r="F9" s="17">
        <v>28.1</v>
      </c>
      <c r="G9" s="17">
        <v>0.2</v>
      </c>
      <c r="H9" s="17">
        <v>2.5</v>
      </c>
      <c r="I9" s="17">
        <v>128</v>
      </c>
      <c r="J9" s="18">
        <f>IFERROR(Tab_cadastros[[#This Row],[CARBOIDRATO]]/Tab_cadastros[[#This Row],[PORÇÃO REFERÊNCIA]],"")</f>
        <v>0.28100000000000003</v>
      </c>
      <c r="K9" s="18">
        <f>IFERROR(Tab_cadastros[[#This Row],[GORGURA]]/Tab_cadastros[[#This Row],[PORÇÃO REFERÊNCIA]],"")</f>
        <v>2E-3</v>
      </c>
      <c r="L9" s="18">
        <f>IFERROR(Tab_cadastros[[#This Row],[PROTEÍNA]]/Tab_cadastros[[#This Row],[PORÇÃO REFERÊNCIA]],"")</f>
        <v>2.5000000000000001E-2</v>
      </c>
      <c r="M9" s="18">
        <f>IFERROR(Tab_cadastros[[#This Row],[CALORIA]]/Tab_cadastros[[#This Row],[PORÇÃO REFERÊNCIA]],"")</f>
        <v>1.28</v>
      </c>
    </row>
    <row r="10" spans="2:17" ht="18" customHeight="1" x14ac:dyDescent="0.25">
      <c r="B10" s="16" t="s">
        <v>14</v>
      </c>
      <c r="C10" s="17" t="s">
        <v>36</v>
      </c>
      <c r="D10" s="17" t="s">
        <v>16</v>
      </c>
      <c r="E10" s="17">
        <v>1</v>
      </c>
      <c r="F10" s="17">
        <v>30</v>
      </c>
      <c r="G10" s="17">
        <v>0.4</v>
      </c>
      <c r="H10" s="17">
        <v>1.3</v>
      </c>
      <c r="I10" s="17">
        <v>89</v>
      </c>
      <c r="J10" s="18">
        <f>IFERROR(Tab_cadastros[[#This Row],[CARBOIDRATO]]/Tab_cadastros[[#This Row],[PORÇÃO REFERÊNCIA]],"")</f>
        <v>30</v>
      </c>
      <c r="K10" s="18">
        <f>IFERROR(Tab_cadastros[[#This Row],[GORGURA]]/Tab_cadastros[[#This Row],[PORÇÃO REFERÊNCIA]],"")</f>
        <v>0.4</v>
      </c>
      <c r="L10" s="18">
        <f>IFERROR(Tab_cadastros[[#This Row],[PROTEÍNA]]/Tab_cadastros[[#This Row],[PORÇÃO REFERÊNCIA]],"")</f>
        <v>1.3</v>
      </c>
      <c r="M10" s="18">
        <f>IFERROR(Tab_cadastros[[#This Row],[CALORIA]]/Tab_cadastros[[#This Row],[PORÇÃO REFERÊNCIA]],"")</f>
        <v>89</v>
      </c>
    </row>
    <row r="11" spans="2:17" ht="18" customHeight="1" x14ac:dyDescent="0.25">
      <c r="B11" s="16" t="s">
        <v>11</v>
      </c>
      <c r="C11" s="17" t="s">
        <v>35</v>
      </c>
      <c r="D11" s="17" t="s">
        <v>10</v>
      </c>
      <c r="E11" s="17">
        <v>100</v>
      </c>
      <c r="F11" s="17">
        <v>13.6</v>
      </c>
      <c r="G11" s="17">
        <v>0.9</v>
      </c>
      <c r="H11" s="17">
        <v>4.8</v>
      </c>
      <c r="I11" s="17">
        <v>76</v>
      </c>
      <c r="J11" s="18">
        <f>IFERROR(Tab_cadastros[[#This Row],[CARBOIDRATO]]/Tab_cadastros[[#This Row],[PORÇÃO REFERÊNCIA]],"")</f>
        <v>0.13600000000000001</v>
      </c>
      <c r="K11" s="18">
        <f>IFERROR(Tab_cadastros[[#This Row],[GORGURA]]/Tab_cadastros[[#This Row],[PORÇÃO REFERÊNCIA]],"")</f>
        <v>9.0000000000000011E-3</v>
      </c>
      <c r="L11" s="18">
        <f>IFERROR(Tab_cadastros[[#This Row],[PROTEÍNA]]/Tab_cadastros[[#This Row],[PORÇÃO REFERÊNCIA]],"")</f>
        <v>4.8000000000000001E-2</v>
      </c>
      <c r="M11" s="18">
        <f>IFERROR(Tab_cadastros[[#This Row],[CALORIA]]/Tab_cadastros[[#This Row],[PORÇÃO REFERÊNCIA]],"")</f>
        <v>0.76</v>
      </c>
    </row>
    <row r="12" spans="2:17" ht="18" customHeight="1" x14ac:dyDescent="0.25">
      <c r="B12" s="16" t="s">
        <v>13</v>
      </c>
      <c r="C12" s="17" t="s">
        <v>35</v>
      </c>
      <c r="D12" s="17" t="s">
        <v>10</v>
      </c>
      <c r="E12" s="17">
        <v>100</v>
      </c>
      <c r="F12" s="17">
        <v>0</v>
      </c>
      <c r="G12" s="17">
        <v>2.5</v>
      </c>
      <c r="H12" s="17">
        <v>32</v>
      </c>
      <c r="I12" s="17">
        <v>159</v>
      </c>
      <c r="J12" s="18">
        <f>IFERROR(Tab_cadastros[[#This Row],[CARBOIDRATO]]/Tab_cadastros[[#This Row],[PORÇÃO REFERÊNCIA]],"")</f>
        <v>0</v>
      </c>
      <c r="K12" s="18">
        <f>IFERROR(Tab_cadastros[[#This Row],[GORGURA]]/Tab_cadastros[[#This Row],[PORÇÃO REFERÊNCIA]],"")</f>
        <v>2.5000000000000001E-2</v>
      </c>
      <c r="L12" s="18">
        <f>IFERROR(Tab_cadastros[[#This Row],[PROTEÍNA]]/Tab_cadastros[[#This Row],[PORÇÃO REFERÊNCIA]],"")</f>
        <v>0.32</v>
      </c>
      <c r="M12" s="18">
        <f>IFERROR(Tab_cadastros[[#This Row],[CALORIA]]/Tab_cadastros[[#This Row],[PORÇÃO REFERÊNCIA]],"")</f>
        <v>1.59</v>
      </c>
    </row>
    <row r="13" spans="2:17" ht="18" customHeight="1" x14ac:dyDescent="0.25">
      <c r="B13" s="16" t="s">
        <v>15</v>
      </c>
      <c r="C13" s="17" t="s">
        <v>37</v>
      </c>
      <c r="D13" s="17" t="s">
        <v>10</v>
      </c>
      <c r="E13" s="17">
        <v>50</v>
      </c>
      <c r="F13" s="17">
        <v>23</v>
      </c>
      <c r="G13" s="17">
        <v>1.8</v>
      </c>
      <c r="H13" s="17">
        <v>4.5999999999999996</v>
      </c>
      <c r="I13" s="17">
        <v>123</v>
      </c>
      <c r="J13" s="18">
        <f>IFERROR(Tab_cadastros[[#This Row],[CARBOIDRATO]]/Tab_cadastros[[#This Row],[PORÇÃO REFERÊNCIA]],"")</f>
        <v>0.46</v>
      </c>
      <c r="K13" s="18">
        <f>IFERROR(Tab_cadastros[[#This Row],[GORGURA]]/Tab_cadastros[[#This Row],[PORÇÃO REFERÊNCIA]],"")</f>
        <v>3.6000000000000004E-2</v>
      </c>
      <c r="L13" s="18">
        <f>IFERROR(Tab_cadastros[[#This Row],[PROTEÍNA]]/Tab_cadastros[[#This Row],[PORÇÃO REFERÊNCIA]],"")</f>
        <v>9.1999999999999998E-2</v>
      </c>
      <c r="M13" s="18">
        <f>IFERROR(Tab_cadastros[[#This Row],[CALORIA]]/Tab_cadastros[[#This Row],[PORÇÃO REFERÊNCIA]],"")</f>
        <v>2.46</v>
      </c>
    </row>
    <row r="14" spans="2:17" ht="18" customHeight="1" x14ac:dyDescent="0.25">
      <c r="B14" s="16" t="s">
        <v>12</v>
      </c>
      <c r="C14" s="17" t="s">
        <v>35</v>
      </c>
      <c r="D14" s="17" t="s">
        <v>10</v>
      </c>
      <c r="E14" s="17">
        <v>100</v>
      </c>
      <c r="F14" s="17">
        <v>0</v>
      </c>
      <c r="G14" s="17">
        <v>4.5</v>
      </c>
      <c r="H14" s="17">
        <v>22</v>
      </c>
      <c r="I14" s="17">
        <v>133</v>
      </c>
      <c r="J14" s="18">
        <f>IFERROR(Tab_cadastros[[#This Row],[CARBOIDRATO]]/Tab_cadastros[[#This Row],[PORÇÃO REFERÊNCIA]],"")</f>
        <v>0</v>
      </c>
      <c r="K14" s="18">
        <f>IFERROR(Tab_cadastros[[#This Row],[GORGURA]]/Tab_cadastros[[#This Row],[PORÇÃO REFERÊNCIA]],"")</f>
        <v>4.4999999999999998E-2</v>
      </c>
      <c r="L14" s="18">
        <f>IFERROR(Tab_cadastros[[#This Row],[PROTEÍNA]]/Tab_cadastros[[#This Row],[PORÇÃO REFERÊNCIA]],"")</f>
        <v>0.22</v>
      </c>
      <c r="M14" s="18">
        <f>IFERROR(Tab_cadastros[[#This Row],[CALORIA]]/Tab_cadastros[[#This Row],[PORÇÃO REFERÊNCIA]],"")</f>
        <v>1.33</v>
      </c>
    </row>
    <row r="15" spans="2:17" ht="18" customHeight="1" x14ac:dyDescent="0.25">
      <c r="B15" s="16" t="s">
        <v>66</v>
      </c>
      <c r="C15" s="17" t="s">
        <v>34</v>
      </c>
      <c r="D15" s="17" t="s">
        <v>16</v>
      </c>
      <c r="E15" s="17">
        <v>1</v>
      </c>
      <c r="F15" s="17">
        <v>15</v>
      </c>
      <c r="G15" s="17">
        <v>5</v>
      </c>
      <c r="H15" s="17">
        <v>3.5</v>
      </c>
      <c r="I15" s="17">
        <v>85</v>
      </c>
      <c r="J15" s="18">
        <f>IFERROR(Tab_cadastros[[#This Row],[CARBOIDRATO]]/Tab_cadastros[[#This Row],[PORÇÃO REFERÊNCIA]],"")</f>
        <v>15</v>
      </c>
      <c r="K15" s="18">
        <f>IFERROR(Tab_cadastros[[#This Row],[GORGURA]]/Tab_cadastros[[#This Row],[PORÇÃO REFERÊNCIA]],"")</f>
        <v>5</v>
      </c>
      <c r="L15" s="18">
        <f>IFERROR(Tab_cadastros[[#This Row],[PROTEÍNA]]/Tab_cadastros[[#This Row],[PORÇÃO REFERÊNCIA]],"")</f>
        <v>3.5</v>
      </c>
      <c r="M15" s="18">
        <f>IFERROR(Tab_cadastros[[#This Row],[CALORIA]]/Tab_cadastros[[#This Row],[PORÇÃO REFERÊNCIA]],"")</f>
        <v>85</v>
      </c>
    </row>
    <row r="16" spans="2:17" ht="18" customHeight="1" x14ac:dyDescent="0.25">
      <c r="Q16" s="14"/>
    </row>
    <row r="18" spans="17:17" ht="18" customHeight="1" x14ac:dyDescent="0.25">
      <c r="Q18" s="15"/>
    </row>
  </sheetData>
  <mergeCells count="1">
    <mergeCell ref="B5:I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C0CB-CFEE-4BCA-B3F5-821EEF6D1156}">
  <dimension ref="B1:U90"/>
  <sheetViews>
    <sheetView showGridLines="0" tabSelected="1" zoomScaleNormal="100" workbookViewId="0">
      <selection activeCell="S17" sqref="S17"/>
    </sheetView>
  </sheetViews>
  <sheetFormatPr defaultRowHeight="18" customHeight="1" x14ac:dyDescent="0.25"/>
  <cols>
    <col min="1" max="1" width="0.85546875" style="2" customWidth="1"/>
    <col min="2" max="2" width="26.28515625" style="2" customWidth="1"/>
    <col min="3" max="3" width="6.85546875" style="2" customWidth="1"/>
    <col min="4" max="5" width="9.140625" style="2"/>
    <col min="6" max="8" width="9.7109375" style="2" customWidth="1"/>
    <col min="9" max="11" width="8.85546875" style="2" customWidth="1"/>
    <col min="12" max="12" width="1.7109375" style="2" customWidth="1"/>
    <col min="13" max="13" width="9.140625" style="2"/>
    <col min="15" max="15" width="9.140625" customWidth="1"/>
    <col min="16" max="17" width="9.140625" style="2" customWidth="1"/>
    <col min="18" max="19" width="9.140625" style="2"/>
    <col min="20" max="20" width="12.28515625" style="2" hidden="1" customWidth="1"/>
    <col min="21" max="21" width="9.140625" style="2" hidden="1" customWidth="1"/>
    <col min="22" max="16384" width="9.140625" style="2"/>
  </cols>
  <sheetData>
    <row r="1" spans="2:21" ht="15.75" customHeight="1" x14ac:dyDescent="0.25">
      <c r="B1" s="42" t="s">
        <v>19</v>
      </c>
      <c r="C1" s="42"/>
      <c r="D1" s="42"/>
      <c r="E1" s="42"/>
      <c r="F1" s="42"/>
      <c r="G1" s="42"/>
      <c r="H1" s="42"/>
      <c r="I1" s="42"/>
      <c r="J1" s="42"/>
      <c r="K1" s="42"/>
    </row>
    <row r="2" spans="2:21" ht="15.7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2:21" ht="8.1" customHeight="1" x14ac:dyDescent="0.25"/>
    <row r="4" spans="2:21" ht="18" customHeight="1" x14ac:dyDescent="0.25">
      <c r="B4" s="19" t="s">
        <v>41</v>
      </c>
      <c r="C4" s="45" t="s">
        <v>64</v>
      </c>
      <c r="D4" s="45"/>
      <c r="E4" s="45"/>
      <c r="F4" s="45"/>
      <c r="G4" s="45"/>
      <c r="H4" s="45"/>
      <c r="I4" s="45"/>
      <c r="J4" s="45"/>
      <c r="K4" s="45"/>
    </row>
    <row r="5" spans="2:21" ht="18" customHeight="1" x14ac:dyDescent="0.25">
      <c r="B5" s="19" t="s">
        <v>42</v>
      </c>
      <c r="C5" s="45" t="s">
        <v>18</v>
      </c>
      <c r="D5" s="45"/>
      <c r="E5" s="45"/>
      <c r="F5" s="46" t="s">
        <v>43</v>
      </c>
      <c r="G5" s="46"/>
      <c r="H5" s="45" t="s">
        <v>17</v>
      </c>
      <c r="I5" s="45"/>
      <c r="J5" s="45"/>
      <c r="K5" s="45"/>
    </row>
    <row r="6" spans="2:21" ht="18" customHeight="1" x14ac:dyDescent="0.25">
      <c r="B6" s="19" t="s">
        <v>40</v>
      </c>
      <c r="C6" s="44">
        <v>45946</v>
      </c>
      <c r="D6" s="44"/>
      <c r="E6" s="44"/>
      <c r="F6" s="47" t="s">
        <v>44</v>
      </c>
      <c r="G6" s="47"/>
      <c r="H6" s="45" t="s">
        <v>45</v>
      </c>
      <c r="I6" s="45"/>
      <c r="J6" s="45"/>
      <c r="K6" s="45"/>
    </row>
    <row r="7" spans="2:21" ht="8.1" customHeight="1" x14ac:dyDescent="0.25">
      <c r="J7" s="3"/>
      <c r="K7" s="3"/>
    </row>
    <row r="8" spans="2:21" ht="18" customHeight="1" x14ac:dyDescent="0.25">
      <c r="B8" s="1" t="s">
        <v>20</v>
      </c>
      <c r="C8" s="1"/>
      <c r="T8" s="54" t="s">
        <v>21</v>
      </c>
      <c r="U8" s="55"/>
    </row>
    <row r="9" spans="2:21" ht="18" customHeight="1" x14ac:dyDescent="0.25">
      <c r="B9" s="19" t="s">
        <v>46</v>
      </c>
      <c r="C9" s="48">
        <v>1.8</v>
      </c>
      <c r="D9" s="49"/>
      <c r="E9" s="52" t="s">
        <v>38</v>
      </c>
      <c r="F9" s="53">
        <f>C10/(C9^2)</f>
        <v>29.012345679012345</v>
      </c>
      <c r="T9" s="31" t="s">
        <v>6</v>
      </c>
      <c r="U9" s="24">
        <f>E25+E38+E51+E64+E77+E90</f>
        <v>219.125</v>
      </c>
    </row>
    <row r="10" spans="2:21" ht="18" customHeight="1" x14ac:dyDescent="0.25">
      <c r="B10" s="19" t="s">
        <v>47</v>
      </c>
      <c r="C10" s="50">
        <v>94</v>
      </c>
      <c r="D10" s="51"/>
      <c r="E10" s="52"/>
      <c r="F10" s="53"/>
      <c r="T10" s="31" t="s">
        <v>5</v>
      </c>
      <c r="U10" s="24">
        <f>F25+F38+F51+F64+F77+F90</f>
        <v>27.249999999999996</v>
      </c>
    </row>
    <row r="11" spans="2:21" ht="18" customHeight="1" x14ac:dyDescent="0.25">
      <c r="B11" s="19" t="s">
        <v>48</v>
      </c>
      <c r="C11" s="50">
        <v>85</v>
      </c>
      <c r="D11" s="51"/>
      <c r="E11" s="52" t="s">
        <v>39</v>
      </c>
      <c r="F11" s="53">
        <f>C12/(C9^2)</f>
        <v>27.623456790123456</v>
      </c>
      <c r="T11" s="31" t="s">
        <v>1</v>
      </c>
      <c r="U11" s="24">
        <f>G25+G38+G51+G64+G77+G90</f>
        <v>153.875</v>
      </c>
    </row>
    <row r="12" spans="2:21" ht="18" customHeight="1" x14ac:dyDescent="0.25">
      <c r="B12" s="19" t="s">
        <v>49</v>
      </c>
      <c r="C12" s="56">
        <v>89.5</v>
      </c>
      <c r="D12" s="57"/>
      <c r="E12" s="52"/>
      <c r="F12" s="53"/>
      <c r="T12" s="31" t="s">
        <v>2</v>
      </c>
      <c r="U12" s="23">
        <f>H25+H38+H51+H64+H77+H90</f>
        <v>1593.5</v>
      </c>
    </row>
    <row r="13" spans="2:21" ht="15" x14ac:dyDescent="0.25">
      <c r="D13" s="43"/>
      <c r="E13" s="43"/>
      <c r="F13" s="43"/>
    </row>
    <row r="14" spans="2:21" ht="18.75" x14ac:dyDescent="0.25">
      <c r="B14" s="30" t="s">
        <v>22</v>
      </c>
      <c r="C14" s="34" t="s">
        <v>58</v>
      </c>
      <c r="D14" s="34"/>
      <c r="E14" s="34"/>
      <c r="F14" s="34"/>
      <c r="G14" s="34"/>
      <c r="H14" s="34"/>
      <c r="I14" s="34"/>
      <c r="J14" s="34"/>
      <c r="K14" s="34"/>
    </row>
    <row r="15" spans="2:21" ht="18" customHeight="1" x14ac:dyDescent="0.25">
      <c r="B15" s="20" t="s">
        <v>28</v>
      </c>
      <c r="C15" s="29" t="s">
        <v>50</v>
      </c>
      <c r="D15" s="20" t="s">
        <v>51</v>
      </c>
      <c r="E15" s="29" t="s">
        <v>52</v>
      </c>
      <c r="F15" s="29" t="s">
        <v>53</v>
      </c>
      <c r="G15" s="29" t="s">
        <v>54</v>
      </c>
      <c r="H15" s="29" t="s">
        <v>55</v>
      </c>
      <c r="I15" s="35" t="s">
        <v>56</v>
      </c>
      <c r="J15" s="35"/>
      <c r="K15" s="35"/>
    </row>
    <row r="16" spans="2:21" ht="18" customHeight="1" x14ac:dyDescent="0.25">
      <c r="B16" s="21" t="s">
        <v>15</v>
      </c>
      <c r="C16" s="25" t="str">
        <f>IF($B16="","",INDEX(Tab_cadastros[UNIDADE],MATCH(FORMULÁRIO!$B16,Tab_cadastros[ALIMENTO],0)))</f>
        <v>Gr</v>
      </c>
      <c r="D16" s="22">
        <v>150</v>
      </c>
      <c r="E16" s="26">
        <f>IF($B16="","",INDEX(Tab_cadastros[CARBOIDRATO 1GR],MATCH(FORMULÁRIO!$B16,Tab_cadastros[ALIMENTO],0))*$D16)</f>
        <v>69</v>
      </c>
      <c r="F16" s="26">
        <f>IF($B16="","",INDEX(Tab_cadastros[GORDURA 1GR],MATCH(FORMULÁRIO!$B16,Tab_cadastros[ALIMENTO],0))*$D16)</f>
        <v>5.4</v>
      </c>
      <c r="G16" s="26">
        <f>IF($B16="","",INDEX(Tab_cadastros[PROTEÍNA 1GR],MATCH(FORMULÁRIO!$B16,Tab_cadastros[ALIMENTO],0))*$D16)</f>
        <v>13.799999999999999</v>
      </c>
      <c r="H16" s="26">
        <f>IF($B16="","",INDEX(Tab_cadastros[CALORIA 1G],MATCH(FORMULÁRIO!$B16,Tab_cadastros[ALIMENTO],0))*$D16)</f>
        <v>369</v>
      </c>
      <c r="I16" s="36"/>
      <c r="J16" s="37"/>
      <c r="K16" s="38"/>
    </row>
    <row r="17" spans="2:11" ht="18" customHeight="1" x14ac:dyDescent="0.25">
      <c r="B17" s="21" t="s">
        <v>29</v>
      </c>
      <c r="C17" s="25" t="str">
        <f>IF($B17="","",INDEX(Tab_cadastros[UNIDADE],MATCH(FORMULÁRIO!$B17,Tab_cadastros[ALIMENTO],0)))</f>
        <v>Gr</v>
      </c>
      <c r="D17" s="22">
        <v>60</v>
      </c>
      <c r="E17" s="26">
        <f>IF($B17="","",INDEX(Tab_cadastros[CARBOIDRATO 1GR],MATCH(FORMULÁRIO!$B17,Tab_cadastros[ALIMENTO],0))*$D17)</f>
        <v>11.850000000000001</v>
      </c>
      <c r="F17" s="26">
        <f>IF($B17="","",INDEX(Tab_cadastros[GORDURA 1GR],MATCH(FORMULÁRIO!$B17,Tab_cadastros[ALIMENTO],0))*$D17)</f>
        <v>2.85</v>
      </c>
      <c r="G17" s="26">
        <f>IF($B17="","",INDEX(Tab_cadastros[PROTEÍNA 1GR],MATCH(FORMULÁRIO!$B17,Tab_cadastros[ALIMENTO],0))*$D17)</f>
        <v>39</v>
      </c>
      <c r="H17" s="26">
        <f>IF($B17="","",INDEX(Tab_cadastros[CALORIA 1G],MATCH(FORMULÁRIO!$B17,Tab_cadastros[ALIMENTO],0))*$D17)</f>
        <v>231</v>
      </c>
      <c r="I17" s="36"/>
      <c r="J17" s="37"/>
      <c r="K17" s="38"/>
    </row>
    <row r="18" spans="2:11" ht="18" customHeight="1" x14ac:dyDescent="0.25">
      <c r="B18" s="21" t="s">
        <v>14</v>
      </c>
      <c r="C18" s="25" t="str">
        <f>IF($B18="","",INDEX(Tab_cadastros[UNIDADE],MATCH(FORMULÁRIO!$B18,Tab_cadastros[ALIMENTO],0)))</f>
        <v>Unid.</v>
      </c>
      <c r="D18" s="22">
        <v>1</v>
      </c>
      <c r="E18" s="26">
        <f>IF($B18="","",INDEX(Tab_cadastros[CARBOIDRATO 1GR],MATCH(FORMULÁRIO!$B18,Tab_cadastros[ALIMENTO],0))*$D18)</f>
        <v>30</v>
      </c>
      <c r="F18" s="26">
        <f>IF($B18="","",INDEX(Tab_cadastros[GORDURA 1GR],MATCH(FORMULÁRIO!$B18,Tab_cadastros[ALIMENTO],0))*$D18)</f>
        <v>0.4</v>
      </c>
      <c r="G18" s="26">
        <f>IF($B18="","",INDEX(Tab_cadastros[PROTEÍNA 1GR],MATCH(FORMULÁRIO!$B18,Tab_cadastros[ALIMENTO],0))*$D18)</f>
        <v>1.3</v>
      </c>
      <c r="H18" s="26">
        <f>IF($B18="","",INDEX(Tab_cadastros[CALORIA 1G],MATCH(FORMULÁRIO!$B18,Tab_cadastros[ALIMENTO],0))*$D18)</f>
        <v>89</v>
      </c>
      <c r="I18" s="36"/>
      <c r="J18" s="37"/>
      <c r="K18" s="38"/>
    </row>
    <row r="19" spans="2:11" ht="18" customHeight="1" x14ac:dyDescent="0.25">
      <c r="B19" s="21" t="s">
        <v>66</v>
      </c>
      <c r="C19" s="25" t="str">
        <f>IF($B19="","",INDEX(Tab_cadastros[UNIDADE],MATCH(FORMULÁRIO!$B19,Tab_cadastros[ALIMENTO],0)))</f>
        <v>Unid.</v>
      </c>
      <c r="D19" s="22">
        <v>2</v>
      </c>
      <c r="E19" s="26">
        <f>IF($B19="","",INDEX(Tab_cadastros[CARBOIDRATO 1GR],MATCH(FORMULÁRIO!$B19,Tab_cadastros[ALIMENTO],0))*$D19)</f>
        <v>30</v>
      </c>
      <c r="F19" s="26">
        <f>IF($B19="","",INDEX(Tab_cadastros[GORDURA 1GR],MATCH(FORMULÁRIO!$B19,Tab_cadastros[ALIMENTO],0))*$D19)</f>
        <v>10</v>
      </c>
      <c r="G19" s="26">
        <f>IF($B19="","",INDEX(Tab_cadastros[PROTEÍNA 1GR],MATCH(FORMULÁRIO!$B19,Tab_cadastros[ALIMENTO],0))*$D19)</f>
        <v>7</v>
      </c>
      <c r="H19" s="26">
        <f>IF($B19="","",INDEX(Tab_cadastros[CALORIA 1G],MATCH(FORMULÁRIO!$B19,Tab_cadastros[ALIMENTO],0))*$D19)</f>
        <v>170</v>
      </c>
      <c r="I19" s="36"/>
      <c r="J19" s="37"/>
      <c r="K19" s="38"/>
    </row>
    <row r="20" spans="2:11" ht="18" customHeight="1" x14ac:dyDescent="0.25">
      <c r="B20" s="21" t="s">
        <v>11</v>
      </c>
      <c r="C20" s="25" t="str">
        <f>IF($B20="","",INDEX(Tab_cadastros[UNIDADE],MATCH(FORMULÁRIO!$B20,Tab_cadastros[ALIMENTO],0)))</f>
        <v>Gr</v>
      </c>
      <c r="D20" s="22">
        <v>50</v>
      </c>
      <c r="E20" s="26">
        <f>IF($B20="","",INDEX(Tab_cadastros[CARBOIDRATO 1GR],MATCH(FORMULÁRIO!$B20,Tab_cadastros[ALIMENTO],0))*$D20)</f>
        <v>6.8000000000000007</v>
      </c>
      <c r="F20" s="26">
        <f>IF($B20="","",INDEX(Tab_cadastros[GORDURA 1GR],MATCH(FORMULÁRIO!$B20,Tab_cadastros[ALIMENTO],0))*$D20)</f>
        <v>0.45000000000000007</v>
      </c>
      <c r="G20" s="26">
        <f>IF($B20="","",INDEX(Tab_cadastros[PROTEÍNA 1GR],MATCH(FORMULÁRIO!$B20,Tab_cadastros[ALIMENTO],0))*$D20)</f>
        <v>2.4</v>
      </c>
      <c r="H20" s="26">
        <f>IF($B20="","",INDEX(Tab_cadastros[CALORIA 1G],MATCH(FORMULÁRIO!$B20,Tab_cadastros[ALIMENTO],0))*$D20)</f>
        <v>38</v>
      </c>
      <c r="I20" s="36"/>
      <c r="J20" s="37"/>
      <c r="K20" s="38"/>
    </row>
    <row r="21" spans="2:11" ht="18" customHeight="1" x14ac:dyDescent="0.25">
      <c r="B21" s="21"/>
      <c r="C21" s="25" t="str">
        <f>IF($B21="","",INDEX(Tab_cadastros[UNIDADE],MATCH(FORMULÁRIO!$B21,Tab_cadastros[ALIMENTO],0)))</f>
        <v/>
      </c>
      <c r="D21" s="22"/>
      <c r="E21" s="26" t="str">
        <f>IF($B21="","",INDEX(Tab_cadastros[CARBOIDRATO 1GR],MATCH(FORMULÁRIO!$B21,Tab_cadastros[ALIMENTO],0))*$D21)</f>
        <v/>
      </c>
      <c r="F21" s="26" t="str">
        <f>IF($B21="","",INDEX(Tab_cadastros[GORDURA 1GR],MATCH(FORMULÁRIO!$B21,Tab_cadastros[ALIMENTO],0))*$D21)</f>
        <v/>
      </c>
      <c r="G21" s="26" t="str">
        <f>IF($B21="","",INDEX(Tab_cadastros[PROTEÍNA 1GR],MATCH(FORMULÁRIO!$B21,Tab_cadastros[ALIMENTO],0))*$D21)</f>
        <v/>
      </c>
      <c r="H21" s="26" t="str">
        <f>IF($B21="","",INDEX(Tab_cadastros[CALORIA 1G],MATCH(FORMULÁRIO!$B21,Tab_cadastros[ALIMENTO],0))*$D21)</f>
        <v/>
      </c>
      <c r="I21" s="36"/>
      <c r="J21" s="37"/>
      <c r="K21" s="38"/>
    </row>
    <row r="22" spans="2:11" ht="18" customHeight="1" x14ac:dyDescent="0.25">
      <c r="B22" s="21"/>
      <c r="C22" s="25" t="str">
        <f>IF($B22="","",INDEX(Tab_cadastros[UNIDADE],MATCH(FORMULÁRIO!$B22,Tab_cadastros[ALIMENTO],0)))</f>
        <v/>
      </c>
      <c r="D22" s="22"/>
      <c r="E22" s="26" t="str">
        <f>IF($B22="","",INDEX(Tab_cadastros[CARBOIDRATO 1GR],MATCH(FORMULÁRIO!$B22,Tab_cadastros[ALIMENTO],0))*$D22)</f>
        <v/>
      </c>
      <c r="F22" s="26" t="str">
        <f>IF($B22="","",INDEX(Tab_cadastros[GORDURA 1GR],MATCH(FORMULÁRIO!$B22,Tab_cadastros[ALIMENTO],0))*$D22)</f>
        <v/>
      </c>
      <c r="G22" s="26" t="str">
        <f>IF($B22="","",INDEX(Tab_cadastros[PROTEÍNA 1GR],MATCH(FORMULÁRIO!$B22,Tab_cadastros[ALIMENTO],0))*$D22)</f>
        <v/>
      </c>
      <c r="H22" s="26" t="str">
        <f>IF($B22="","",INDEX(Tab_cadastros[CALORIA 1G],MATCH(FORMULÁRIO!$B22,Tab_cadastros[ALIMENTO],0))*$D22)</f>
        <v/>
      </c>
      <c r="I22" s="36"/>
      <c r="J22" s="37"/>
      <c r="K22" s="38"/>
    </row>
    <row r="23" spans="2:11" ht="18" customHeight="1" x14ac:dyDescent="0.25">
      <c r="B23" s="21"/>
      <c r="C23" s="25" t="str">
        <f>IF($B23="","",INDEX(Tab_cadastros[UNIDADE],MATCH(FORMULÁRIO!$B23,Tab_cadastros[ALIMENTO],0)))</f>
        <v/>
      </c>
      <c r="D23" s="22"/>
      <c r="E23" s="26" t="str">
        <f>IF($B23="","",INDEX(Tab_cadastros[CARBOIDRATO 1GR],MATCH(FORMULÁRIO!$B23,Tab_cadastros[ALIMENTO],0))*$D23)</f>
        <v/>
      </c>
      <c r="F23" s="26" t="str">
        <f>IF($B23="","",INDEX(Tab_cadastros[GORDURA 1GR],MATCH(FORMULÁRIO!$B23,Tab_cadastros[ALIMENTO],0))*$D23)</f>
        <v/>
      </c>
      <c r="G23" s="26" t="str">
        <f>IF($B23="","",INDEX(Tab_cadastros[PROTEÍNA 1GR],MATCH(FORMULÁRIO!$B23,Tab_cadastros[ALIMENTO],0))*$D23)</f>
        <v/>
      </c>
      <c r="H23" s="26" t="str">
        <f>IF($B23="","",INDEX(Tab_cadastros[CALORIA 1G],MATCH(FORMULÁRIO!$B23,Tab_cadastros[ALIMENTO],0))*$D23)</f>
        <v/>
      </c>
      <c r="I23" s="36"/>
      <c r="J23" s="37"/>
      <c r="K23" s="38"/>
    </row>
    <row r="24" spans="2:11" ht="18" customHeight="1" x14ac:dyDescent="0.25">
      <c r="B24" s="21"/>
      <c r="C24" s="25" t="str">
        <f>IF($B24="","",INDEX(Tab_cadastros[UNIDADE],MATCH(FORMULÁRIO!$B24,Tab_cadastros[ALIMENTO],0)))</f>
        <v/>
      </c>
      <c r="D24" s="22"/>
      <c r="E24" s="26" t="str">
        <f>IF($B24="","",INDEX(Tab_cadastros[CARBOIDRATO 1GR],MATCH(FORMULÁRIO!$B24,Tab_cadastros[ALIMENTO],0))*$D24)</f>
        <v/>
      </c>
      <c r="F24" s="26" t="str">
        <f>IF($B24="","",INDEX(Tab_cadastros[GORDURA 1GR],MATCH(FORMULÁRIO!$B24,Tab_cadastros[ALIMENTO],0))*$D24)</f>
        <v/>
      </c>
      <c r="G24" s="26" t="str">
        <f>IF($B24="","",INDEX(Tab_cadastros[PROTEÍNA 1GR],MATCH(FORMULÁRIO!$B24,Tab_cadastros[ALIMENTO],0))*$D24)</f>
        <v/>
      </c>
      <c r="H24" s="26" t="str">
        <f>IF($B24="","",INDEX(Tab_cadastros[CALORIA 1G],MATCH(FORMULÁRIO!$B24,Tab_cadastros[ALIMENTO],0))*$D24)</f>
        <v/>
      </c>
      <c r="I24" s="36"/>
      <c r="J24" s="37"/>
      <c r="K24" s="38"/>
    </row>
    <row r="25" spans="2:11" ht="18" customHeight="1" x14ac:dyDescent="0.25">
      <c r="B25" s="32" t="s">
        <v>57</v>
      </c>
      <c r="C25" s="33"/>
      <c r="D25" s="33"/>
      <c r="E25" s="27">
        <f>SUM(E16:E24)</f>
        <v>147.65</v>
      </c>
      <c r="F25" s="27">
        <f>SUM(F16:F24)</f>
        <v>19.099999999999998</v>
      </c>
      <c r="G25" s="27">
        <f>SUM(G16:G24)</f>
        <v>63.499999999999993</v>
      </c>
      <c r="H25" s="28">
        <f>SUM(H16:H24)</f>
        <v>897</v>
      </c>
      <c r="I25" s="39"/>
      <c r="J25" s="40"/>
      <c r="K25" s="41"/>
    </row>
    <row r="27" spans="2:11" ht="18.75" x14ac:dyDescent="0.25">
      <c r="B27" s="30" t="s">
        <v>23</v>
      </c>
      <c r="C27" s="34" t="s">
        <v>60</v>
      </c>
      <c r="D27" s="34"/>
      <c r="E27" s="34"/>
      <c r="F27" s="34"/>
      <c r="G27" s="34"/>
      <c r="H27" s="34"/>
      <c r="I27" s="34"/>
      <c r="J27" s="34"/>
      <c r="K27" s="34"/>
    </row>
    <row r="28" spans="2:11" ht="18" customHeight="1" x14ac:dyDescent="0.25">
      <c r="B28" s="20" t="s">
        <v>28</v>
      </c>
      <c r="C28" s="29" t="s">
        <v>50</v>
      </c>
      <c r="D28" s="20" t="s">
        <v>51</v>
      </c>
      <c r="E28" s="29" t="s">
        <v>52</v>
      </c>
      <c r="F28" s="29" t="s">
        <v>53</v>
      </c>
      <c r="G28" s="29" t="s">
        <v>54</v>
      </c>
      <c r="H28" s="29" t="s">
        <v>55</v>
      </c>
      <c r="I28" s="35" t="s">
        <v>56</v>
      </c>
      <c r="J28" s="35"/>
      <c r="K28" s="35"/>
    </row>
    <row r="29" spans="2:11" ht="18" customHeight="1" x14ac:dyDescent="0.25">
      <c r="B29" s="21" t="s">
        <v>14</v>
      </c>
      <c r="C29" s="25" t="str">
        <f>IF($B29="","",INDEX(Tab_cadastros[UNIDADE],MATCH(FORMULÁRIO!$B29,Tab_cadastros[ALIMENTO],0)))</f>
        <v>Unid.</v>
      </c>
      <c r="D29" s="22">
        <v>1</v>
      </c>
      <c r="E29" s="26">
        <f>IF($B29="","",INDEX(Tab_cadastros[CARBOIDRATO 1GR],MATCH(FORMULÁRIO!$B29,Tab_cadastros[ALIMENTO],0))*$D29)</f>
        <v>30</v>
      </c>
      <c r="F29" s="26">
        <f>IF($B29="","",INDEX(Tab_cadastros[GORDURA 1GR],MATCH(FORMULÁRIO!$B29,Tab_cadastros[ALIMENTO],0))*$D29)</f>
        <v>0.4</v>
      </c>
      <c r="G29" s="26">
        <f>IF($B29="","",INDEX(Tab_cadastros[PROTEÍNA 1GR],MATCH(FORMULÁRIO!$B29,Tab_cadastros[ALIMENTO],0))*$D29)</f>
        <v>1.3</v>
      </c>
      <c r="H29" s="26">
        <f>IF($B29="","",INDEX(Tab_cadastros[CALORIA 1G],MATCH(FORMULÁRIO!$B29,Tab_cadastros[ALIMENTO],0))*$D29)</f>
        <v>89</v>
      </c>
      <c r="I29" s="36"/>
      <c r="J29" s="37"/>
      <c r="K29" s="38"/>
    </row>
    <row r="30" spans="2:11" ht="18" customHeight="1" x14ac:dyDescent="0.25">
      <c r="B30" s="21"/>
      <c r="C30" s="25" t="str">
        <f>IF($B30="","",INDEX(Tab_cadastros[UNIDADE],MATCH(FORMULÁRIO!$B30,Tab_cadastros[ALIMENTO],0)))</f>
        <v/>
      </c>
      <c r="D30" s="22"/>
      <c r="E30" s="26" t="str">
        <f>IF($B30="","",INDEX(Tab_cadastros[CARBOIDRATO 1GR],MATCH(FORMULÁRIO!$B30,Tab_cadastros[ALIMENTO],0))*$D30)</f>
        <v/>
      </c>
      <c r="F30" s="26" t="str">
        <f>IF($B30="","",INDEX(Tab_cadastros[GORDURA 1GR],MATCH(FORMULÁRIO!$B30,Tab_cadastros[ALIMENTO],0))*$D30)</f>
        <v/>
      </c>
      <c r="G30" s="26" t="str">
        <f>IF($B30="","",INDEX(Tab_cadastros[PROTEÍNA 1GR],MATCH(FORMULÁRIO!$B30,Tab_cadastros[ALIMENTO],0))*$D30)</f>
        <v/>
      </c>
      <c r="H30" s="26" t="str">
        <f>IF($B30="","",INDEX(Tab_cadastros[CALORIA 1G],MATCH(FORMULÁRIO!$B30,Tab_cadastros[ALIMENTO],0))*$D30)</f>
        <v/>
      </c>
      <c r="I30" s="36"/>
      <c r="J30" s="37"/>
      <c r="K30" s="38"/>
    </row>
    <row r="31" spans="2:11" ht="18" customHeight="1" x14ac:dyDescent="0.25">
      <c r="B31" s="21"/>
      <c r="C31" s="25" t="str">
        <f>IF($B31="","",INDEX(Tab_cadastros[UNIDADE],MATCH(FORMULÁRIO!$B31,Tab_cadastros[ALIMENTO],0)))</f>
        <v/>
      </c>
      <c r="D31" s="22"/>
      <c r="E31" s="26" t="str">
        <f>IF($B31="","",INDEX(Tab_cadastros[CARBOIDRATO 1GR],MATCH(FORMULÁRIO!$B31,Tab_cadastros[ALIMENTO],0))*$D31)</f>
        <v/>
      </c>
      <c r="F31" s="26" t="str">
        <f>IF($B31="","",INDEX(Tab_cadastros[GORDURA 1GR],MATCH(FORMULÁRIO!$B31,Tab_cadastros[ALIMENTO],0))*$D31)</f>
        <v/>
      </c>
      <c r="G31" s="26" t="str">
        <f>IF($B31="","",INDEX(Tab_cadastros[PROTEÍNA 1GR],MATCH(FORMULÁRIO!$B31,Tab_cadastros[ALIMENTO],0))*$D31)</f>
        <v/>
      </c>
      <c r="H31" s="26" t="str">
        <f>IF($B31="","",INDEX(Tab_cadastros[CALORIA 1G],MATCH(FORMULÁRIO!$B31,Tab_cadastros[ALIMENTO],0))*$D31)</f>
        <v/>
      </c>
      <c r="I31" s="36"/>
      <c r="J31" s="37"/>
      <c r="K31" s="38"/>
    </row>
    <row r="32" spans="2:11" ht="18" customHeight="1" x14ac:dyDescent="0.25">
      <c r="B32" s="21"/>
      <c r="C32" s="25" t="str">
        <f>IF($B32="","",INDEX(Tab_cadastros[UNIDADE],MATCH(FORMULÁRIO!$B32,Tab_cadastros[ALIMENTO],0)))</f>
        <v/>
      </c>
      <c r="D32" s="22"/>
      <c r="E32" s="26" t="str">
        <f>IF($B32="","",INDEX(Tab_cadastros[CARBOIDRATO 1GR],MATCH(FORMULÁRIO!$B32,Tab_cadastros[ALIMENTO],0))*$D32)</f>
        <v/>
      </c>
      <c r="F32" s="26" t="str">
        <f>IF($B32="","",INDEX(Tab_cadastros[GORDURA 1GR],MATCH(FORMULÁRIO!$B32,Tab_cadastros[ALIMENTO],0))*$D32)</f>
        <v/>
      </c>
      <c r="G32" s="26" t="str">
        <f>IF($B32="","",INDEX(Tab_cadastros[PROTEÍNA 1GR],MATCH(FORMULÁRIO!$B32,Tab_cadastros[ALIMENTO],0))*$D32)</f>
        <v/>
      </c>
      <c r="H32" s="26" t="str">
        <f>IF($B32="","",INDEX(Tab_cadastros[CALORIA 1G],MATCH(FORMULÁRIO!$B32,Tab_cadastros[ALIMENTO],0))*$D32)</f>
        <v/>
      </c>
      <c r="I32" s="36"/>
      <c r="J32" s="37"/>
      <c r="K32" s="38"/>
    </row>
    <row r="33" spans="2:11" ht="18" customHeight="1" x14ac:dyDescent="0.25">
      <c r="B33" s="21"/>
      <c r="C33" s="25" t="str">
        <f>IF($B33="","",INDEX(Tab_cadastros[UNIDADE],MATCH(FORMULÁRIO!$B33,Tab_cadastros[ALIMENTO],0)))</f>
        <v/>
      </c>
      <c r="D33" s="22"/>
      <c r="E33" s="26" t="str">
        <f>IF($B33="","",INDEX(Tab_cadastros[CARBOIDRATO 1GR],MATCH(FORMULÁRIO!$B33,Tab_cadastros[ALIMENTO],0))*$D33)</f>
        <v/>
      </c>
      <c r="F33" s="26" t="str">
        <f>IF($B33="","",INDEX(Tab_cadastros[GORDURA 1GR],MATCH(FORMULÁRIO!$B33,Tab_cadastros[ALIMENTO],0))*$D33)</f>
        <v/>
      </c>
      <c r="G33" s="26" t="str">
        <f>IF($B33="","",INDEX(Tab_cadastros[PROTEÍNA 1GR],MATCH(FORMULÁRIO!$B33,Tab_cadastros[ALIMENTO],0))*$D33)</f>
        <v/>
      </c>
      <c r="H33" s="26" t="str">
        <f>IF($B33="","",INDEX(Tab_cadastros[CALORIA 1G],MATCH(FORMULÁRIO!$B33,Tab_cadastros[ALIMENTO],0))*$D33)</f>
        <v/>
      </c>
      <c r="I33" s="36"/>
      <c r="J33" s="37"/>
      <c r="K33" s="38"/>
    </row>
    <row r="34" spans="2:11" ht="18" customHeight="1" x14ac:dyDescent="0.25">
      <c r="B34" s="21"/>
      <c r="C34" s="25" t="str">
        <f>IF($B34="","",INDEX(Tab_cadastros[UNIDADE],MATCH(FORMULÁRIO!$B34,Tab_cadastros[ALIMENTO],0)))</f>
        <v/>
      </c>
      <c r="D34" s="22"/>
      <c r="E34" s="26" t="str">
        <f>IF($B34="","",INDEX(Tab_cadastros[CARBOIDRATO 1GR],MATCH(FORMULÁRIO!$B34,Tab_cadastros[ALIMENTO],0))*$D34)</f>
        <v/>
      </c>
      <c r="F34" s="26" t="str">
        <f>IF($B34="","",INDEX(Tab_cadastros[GORDURA 1GR],MATCH(FORMULÁRIO!$B34,Tab_cadastros[ALIMENTO],0))*$D34)</f>
        <v/>
      </c>
      <c r="G34" s="26" t="str">
        <f>IF($B34="","",INDEX(Tab_cadastros[PROTEÍNA 1GR],MATCH(FORMULÁRIO!$B34,Tab_cadastros[ALIMENTO],0))*$D34)</f>
        <v/>
      </c>
      <c r="H34" s="26" t="str">
        <f>IF($B34="","",INDEX(Tab_cadastros[CALORIA 1G],MATCH(FORMULÁRIO!$B34,Tab_cadastros[ALIMENTO],0))*$D34)</f>
        <v/>
      </c>
      <c r="I34" s="36"/>
      <c r="J34" s="37"/>
      <c r="K34" s="38"/>
    </row>
    <row r="35" spans="2:11" ht="18" customHeight="1" x14ac:dyDescent="0.25">
      <c r="B35" s="21"/>
      <c r="C35" s="25" t="str">
        <f>IF($B35="","",INDEX(Tab_cadastros[UNIDADE],MATCH(FORMULÁRIO!$B35,Tab_cadastros[ALIMENTO],0)))</f>
        <v/>
      </c>
      <c r="D35" s="22"/>
      <c r="E35" s="26" t="str">
        <f>IF($B35="","",INDEX(Tab_cadastros[CARBOIDRATO 1GR],MATCH(FORMULÁRIO!$B35,Tab_cadastros[ALIMENTO],0))*$D35)</f>
        <v/>
      </c>
      <c r="F35" s="26" t="str">
        <f>IF($B35="","",INDEX(Tab_cadastros[GORDURA 1GR],MATCH(FORMULÁRIO!$B35,Tab_cadastros[ALIMENTO],0))*$D35)</f>
        <v/>
      </c>
      <c r="G35" s="26" t="str">
        <f>IF($B35="","",INDEX(Tab_cadastros[PROTEÍNA 1GR],MATCH(FORMULÁRIO!$B35,Tab_cadastros[ALIMENTO],0))*$D35)</f>
        <v/>
      </c>
      <c r="H35" s="26" t="str">
        <f>IF($B35="","",INDEX(Tab_cadastros[CALORIA 1G],MATCH(FORMULÁRIO!$B35,Tab_cadastros[ALIMENTO],0))*$D35)</f>
        <v/>
      </c>
      <c r="I35" s="36"/>
      <c r="J35" s="37"/>
      <c r="K35" s="38"/>
    </row>
    <row r="36" spans="2:11" ht="18" customHeight="1" x14ac:dyDescent="0.25">
      <c r="B36" s="21"/>
      <c r="C36" s="25" t="str">
        <f>IF($B36="","",INDEX(Tab_cadastros[UNIDADE],MATCH(FORMULÁRIO!$B36,Tab_cadastros[ALIMENTO],0)))</f>
        <v/>
      </c>
      <c r="D36" s="22"/>
      <c r="E36" s="26" t="str">
        <f>IF($B36="","",INDEX(Tab_cadastros[CARBOIDRATO 1GR],MATCH(FORMULÁRIO!$B36,Tab_cadastros[ALIMENTO],0))*$D36)</f>
        <v/>
      </c>
      <c r="F36" s="26" t="str">
        <f>IF($B36="","",INDEX(Tab_cadastros[GORDURA 1GR],MATCH(FORMULÁRIO!$B36,Tab_cadastros[ALIMENTO],0))*$D36)</f>
        <v/>
      </c>
      <c r="G36" s="26" t="str">
        <f>IF($B36="","",INDEX(Tab_cadastros[PROTEÍNA 1GR],MATCH(FORMULÁRIO!$B36,Tab_cadastros[ALIMENTO],0))*$D36)</f>
        <v/>
      </c>
      <c r="H36" s="26" t="str">
        <f>IF($B36="","",INDEX(Tab_cadastros[CALORIA 1G],MATCH(FORMULÁRIO!$B36,Tab_cadastros[ALIMENTO],0))*$D36)</f>
        <v/>
      </c>
      <c r="I36" s="36"/>
      <c r="J36" s="37"/>
      <c r="K36" s="38"/>
    </row>
    <row r="37" spans="2:11" ht="18" customHeight="1" x14ac:dyDescent="0.25">
      <c r="B37" s="21"/>
      <c r="C37" s="25" t="str">
        <f>IF($B37="","",INDEX(Tab_cadastros[UNIDADE],MATCH(FORMULÁRIO!$B37,Tab_cadastros[ALIMENTO],0)))</f>
        <v/>
      </c>
      <c r="D37" s="22"/>
      <c r="E37" s="26" t="str">
        <f>IF($B37="","",INDEX(Tab_cadastros[CARBOIDRATO 1GR],MATCH(FORMULÁRIO!$B37,Tab_cadastros[ALIMENTO],0))*$D37)</f>
        <v/>
      </c>
      <c r="F37" s="26" t="str">
        <f>IF($B37="","",INDEX(Tab_cadastros[GORDURA 1GR],MATCH(FORMULÁRIO!$B37,Tab_cadastros[ALIMENTO],0))*$D37)</f>
        <v/>
      </c>
      <c r="G37" s="26" t="str">
        <f>IF($B37="","",INDEX(Tab_cadastros[PROTEÍNA 1GR],MATCH(FORMULÁRIO!$B37,Tab_cadastros[ALIMENTO],0))*$D37)</f>
        <v/>
      </c>
      <c r="H37" s="26" t="str">
        <f>IF($B37="","",INDEX(Tab_cadastros[CALORIA 1G],MATCH(FORMULÁRIO!$B37,Tab_cadastros[ALIMENTO],0))*$D37)</f>
        <v/>
      </c>
      <c r="I37" s="36"/>
      <c r="J37" s="37"/>
      <c r="K37" s="38"/>
    </row>
    <row r="38" spans="2:11" ht="18" customHeight="1" x14ac:dyDescent="0.25">
      <c r="B38" s="32" t="s">
        <v>57</v>
      </c>
      <c r="C38" s="33"/>
      <c r="D38" s="33"/>
      <c r="E38" s="27">
        <f>SUM(E29:E37)</f>
        <v>30</v>
      </c>
      <c r="F38" s="27">
        <f>SUM(F29:F37)</f>
        <v>0.4</v>
      </c>
      <c r="G38" s="27">
        <f>SUM(G29:G37)</f>
        <v>1.3</v>
      </c>
      <c r="H38" s="28">
        <f>SUM(H29:H37)</f>
        <v>89</v>
      </c>
      <c r="I38" s="39"/>
      <c r="J38" s="40"/>
      <c r="K38" s="41"/>
    </row>
    <row r="40" spans="2:11" ht="18.75" x14ac:dyDescent="0.25">
      <c r="B40" s="30" t="s">
        <v>24</v>
      </c>
      <c r="C40" s="34" t="s">
        <v>59</v>
      </c>
      <c r="D40" s="34"/>
      <c r="E40" s="34"/>
      <c r="F40" s="34"/>
      <c r="G40" s="34"/>
      <c r="H40" s="34"/>
      <c r="I40" s="34"/>
      <c r="J40" s="34"/>
      <c r="K40" s="34"/>
    </row>
    <row r="41" spans="2:11" ht="18" customHeight="1" x14ac:dyDescent="0.25">
      <c r="B41" s="20" t="s">
        <v>28</v>
      </c>
      <c r="C41" s="29" t="s">
        <v>50</v>
      </c>
      <c r="D41" s="20" t="s">
        <v>51</v>
      </c>
      <c r="E41" s="29" t="s">
        <v>52</v>
      </c>
      <c r="F41" s="29" t="s">
        <v>53</v>
      </c>
      <c r="G41" s="29" t="s">
        <v>54</v>
      </c>
      <c r="H41" s="29" t="s">
        <v>55</v>
      </c>
      <c r="I41" s="35" t="s">
        <v>56</v>
      </c>
      <c r="J41" s="35"/>
      <c r="K41" s="35"/>
    </row>
    <row r="42" spans="2:11" ht="18" customHeight="1" x14ac:dyDescent="0.25">
      <c r="B42" s="21" t="s">
        <v>11</v>
      </c>
      <c r="C42" s="25" t="str">
        <f>IF($B42="","",INDEX(Tab_cadastros[UNIDADE],MATCH(FORMULÁRIO!$B42,Tab_cadastros[ALIMENTO],0)))</f>
        <v>Gr</v>
      </c>
      <c r="D42" s="22">
        <v>150</v>
      </c>
      <c r="E42" s="26">
        <f>IF($B42="","",INDEX(Tab_cadastros[CARBOIDRATO 1GR],MATCH(FORMULÁRIO!$B42,Tab_cadastros[ALIMENTO],0))*$D42)</f>
        <v>20.400000000000002</v>
      </c>
      <c r="F42" s="26">
        <f>IF($B42="","",INDEX(Tab_cadastros[GORDURA 1GR],MATCH(FORMULÁRIO!$B42,Tab_cadastros[ALIMENTO],0))*$D42)</f>
        <v>1.35</v>
      </c>
      <c r="G42" s="26">
        <f>IF($B42="","",INDEX(Tab_cadastros[PROTEÍNA 1GR],MATCH(FORMULÁRIO!$B42,Tab_cadastros[ALIMENTO],0))*$D42)</f>
        <v>7.2</v>
      </c>
      <c r="H42" s="26">
        <f>IF($B42="","",INDEX(Tab_cadastros[CALORIA 1G],MATCH(FORMULÁRIO!$B42,Tab_cadastros[ALIMENTO],0))*$D42)</f>
        <v>114</v>
      </c>
      <c r="I42" s="36"/>
      <c r="J42" s="37"/>
      <c r="K42" s="38"/>
    </row>
    <row r="43" spans="2:11" ht="18" customHeight="1" x14ac:dyDescent="0.25">
      <c r="B43" s="21" t="s">
        <v>13</v>
      </c>
      <c r="C43" s="25" t="str">
        <f>IF($B43="","",INDEX(Tab_cadastros[UNIDADE],MATCH(FORMULÁRIO!$B43,Tab_cadastros[ALIMENTO],0)))</f>
        <v>Gr</v>
      </c>
      <c r="D43" s="22">
        <v>250</v>
      </c>
      <c r="E43" s="26">
        <f>IF($B43="","",INDEX(Tab_cadastros[CARBOIDRATO 1GR],MATCH(FORMULÁRIO!$B43,Tab_cadastros[ALIMENTO],0))*$D43)</f>
        <v>0</v>
      </c>
      <c r="F43" s="26">
        <f>IF($B43="","",INDEX(Tab_cadastros[GORDURA 1GR],MATCH(FORMULÁRIO!$B43,Tab_cadastros[ALIMENTO],0))*$D43)</f>
        <v>6.25</v>
      </c>
      <c r="G43" s="26">
        <f>IF($B43="","",INDEX(Tab_cadastros[PROTEÍNA 1GR],MATCH(FORMULÁRIO!$B43,Tab_cadastros[ALIMENTO],0))*$D43)</f>
        <v>80</v>
      </c>
      <c r="H43" s="26">
        <f>IF($B43="","",INDEX(Tab_cadastros[CALORIA 1G],MATCH(FORMULÁRIO!$B43,Tab_cadastros[ALIMENTO],0))*$D43)</f>
        <v>397.5</v>
      </c>
      <c r="I43" s="36"/>
      <c r="J43" s="37"/>
      <c r="K43" s="38"/>
    </row>
    <row r="44" spans="2:11" ht="18" customHeight="1" x14ac:dyDescent="0.25">
      <c r="B44" s="21" t="s">
        <v>9</v>
      </c>
      <c r="C44" s="25" t="str">
        <f>IF($B44="","",INDEX(Tab_cadastros[UNIDADE],MATCH(FORMULÁRIO!$B44,Tab_cadastros[ALIMENTO],0)))</f>
        <v>Gr</v>
      </c>
      <c r="D44" s="22">
        <v>75</v>
      </c>
      <c r="E44" s="26">
        <f>IF($B44="","",INDEX(Tab_cadastros[CARBOIDRATO 1GR],MATCH(FORMULÁRIO!$B44,Tab_cadastros[ALIMENTO],0))*$D44)</f>
        <v>21.075000000000003</v>
      </c>
      <c r="F44" s="26">
        <f>IF($B44="","",INDEX(Tab_cadastros[GORDURA 1GR],MATCH(FORMULÁRIO!$B44,Tab_cadastros[ALIMENTO],0))*$D44)</f>
        <v>0.15</v>
      </c>
      <c r="G44" s="26">
        <f>IF($B44="","",INDEX(Tab_cadastros[PROTEÍNA 1GR],MATCH(FORMULÁRIO!$B44,Tab_cadastros[ALIMENTO],0))*$D44)</f>
        <v>1.875</v>
      </c>
      <c r="H44" s="26">
        <f>IF($B44="","",INDEX(Tab_cadastros[CALORIA 1G],MATCH(FORMULÁRIO!$B44,Tab_cadastros[ALIMENTO],0))*$D44)</f>
        <v>96</v>
      </c>
      <c r="I44" s="36"/>
      <c r="J44" s="37"/>
      <c r="K44" s="38"/>
    </row>
    <row r="45" spans="2:11" ht="18" customHeight="1" x14ac:dyDescent="0.25">
      <c r="B45" s="21"/>
      <c r="C45" s="25" t="str">
        <f>IF($B45="","",INDEX(Tab_cadastros[UNIDADE],MATCH(FORMULÁRIO!$B45,Tab_cadastros[ALIMENTO],0)))</f>
        <v/>
      </c>
      <c r="D45" s="22"/>
      <c r="E45" s="26" t="str">
        <f>IF($B45="","",INDEX(Tab_cadastros[CARBOIDRATO 1GR],MATCH(FORMULÁRIO!$B45,Tab_cadastros[ALIMENTO],0))*$D45)</f>
        <v/>
      </c>
      <c r="F45" s="26" t="str">
        <f>IF($B45="","",INDEX(Tab_cadastros[GORDURA 1GR],MATCH(FORMULÁRIO!$B45,Tab_cadastros[ALIMENTO],0))*$D45)</f>
        <v/>
      </c>
      <c r="G45" s="26" t="str">
        <f>IF($B45="","",INDEX(Tab_cadastros[PROTEÍNA 1GR],MATCH(FORMULÁRIO!$B45,Tab_cadastros[ALIMENTO],0))*$D45)</f>
        <v/>
      </c>
      <c r="H45" s="26" t="str">
        <f>IF($B45="","",INDEX(Tab_cadastros[CALORIA 1G],MATCH(FORMULÁRIO!$B45,Tab_cadastros[ALIMENTO],0))*$D45)</f>
        <v/>
      </c>
      <c r="I45" s="36"/>
      <c r="J45" s="37"/>
      <c r="K45" s="38"/>
    </row>
    <row r="46" spans="2:11" ht="18" customHeight="1" x14ac:dyDescent="0.25">
      <c r="B46" s="21"/>
      <c r="C46" s="25" t="str">
        <f>IF($B46="","",INDEX(Tab_cadastros[UNIDADE],MATCH(FORMULÁRIO!$B46,Tab_cadastros[ALIMENTO],0)))</f>
        <v/>
      </c>
      <c r="D46" s="22"/>
      <c r="E46" s="26" t="str">
        <f>IF($B46="","",INDEX(Tab_cadastros[CARBOIDRATO 1GR],MATCH(FORMULÁRIO!$B46,Tab_cadastros[ALIMENTO],0))*$D46)</f>
        <v/>
      </c>
      <c r="F46" s="26" t="str">
        <f>IF($B46="","",INDEX(Tab_cadastros[GORDURA 1GR],MATCH(FORMULÁRIO!$B46,Tab_cadastros[ALIMENTO],0))*$D46)</f>
        <v/>
      </c>
      <c r="G46" s="26" t="str">
        <f>IF($B46="","",INDEX(Tab_cadastros[PROTEÍNA 1GR],MATCH(FORMULÁRIO!$B46,Tab_cadastros[ALIMENTO],0))*$D46)</f>
        <v/>
      </c>
      <c r="H46" s="26" t="str">
        <f>IF($B46="","",INDEX(Tab_cadastros[CALORIA 1G],MATCH(FORMULÁRIO!$B46,Tab_cadastros[ALIMENTO],0))*$D46)</f>
        <v/>
      </c>
      <c r="I46" s="36"/>
      <c r="J46" s="37"/>
      <c r="K46" s="38"/>
    </row>
    <row r="47" spans="2:11" ht="18" customHeight="1" x14ac:dyDescent="0.25">
      <c r="B47" s="21"/>
      <c r="C47" s="25" t="str">
        <f>IF($B47="","",INDEX(Tab_cadastros[UNIDADE],MATCH(FORMULÁRIO!$B47,Tab_cadastros[ALIMENTO],0)))</f>
        <v/>
      </c>
      <c r="D47" s="22"/>
      <c r="E47" s="26" t="str">
        <f>IF($B47="","",INDEX(Tab_cadastros[CARBOIDRATO 1GR],MATCH(FORMULÁRIO!$B47,Tab_cadastros[ALIMENTO],0))*$D47)</f>
        <v/>
      </c>
      <c r="F47" s="26" t="str">
        <f>IF($B47="","",INDEX(Tab_cadastros[GORDURA 1GR],MATCH(FORMULÁRIO!$B47,Tab_cadastros[ALIMENTO],0))*$D47)</f>
        <v/>
      </c>
      <c r="G47" s="26" t="str">
        <f>IF($B47="","",INDEX(Tab_cadastros[PROTEÍNA 1GR],MATCH(FORMULÁRIO!$B47,Tab_cadastros[ALIMENTO],0))*$D47)</f>
        <v/>
      </c>
      <c r="H47" s="26" t="str">
        <f>IF($B47="","",INDEX(Tab_cadastros[CALORIA 1G],MATCH(FORMULÁRIO!$B47,Tab_cadastros[ALIMENTO],0))*$D47)</f>
        <v/>
      </c>
      <c r="I47" s="36"/>
      <c r="J47" s="37"/>
      <c r="K47" s="38"/>
    </row>
    <row r="48" spans="2:11" ht="18" customHeight="1" x14ac:dyDescent="0.25">
      <c r="B48" s="21"/>
      <c r="C48" s="25" t="str">
        <f>IF($B48="","",INDEX(Tab_cadastros[UNIDADE],MATCH(FORMULÁRIO!$B48,Tab_cadastros[ALIMENTO],0)))</f>
        <v/>
      </c>
      <c r="D48" s="22"/>
      <c r="E48" s="26" t="str">
        <f>IF($B48="","",INDEX(Tab_cadastros[CARBOIDRATO 1GR],MATCH(FORMULÁRIO!$B48,Tab_cadastros[ALIMENTO],0))*$D48)</f>
        <v/>
      </c>
      <c r="F48" s="26" t="str">
        <f>IF($B48="","",INDEX(Tab_cadastros[GORDURA 1GR],MATCH(FORMULÁRIO!$B48,Tab_cadastros[ALIMENTO],0))*$D48)</f>
        <v/>
      </c>
      <c r="G48" s="26" t="str">
        <f>IF($B48="","",INDEX(Tab_cadastros[PROTEÍNA 1GR],MATCH(FORMULÁRIO!$B48,Tab_cadastros[ALIMENTO],0))*$D48)</f>
        <v/>
      </c>
      <c r="H48" s="26" t="str">
        <f>IF($B48="","",INDEX(Tab_cadastros[CALORIA 1G],MATCH(FORMULÁRIO!$B48,Tab_cadastros[ALIMENTO],0))*$D48)</f>
        <v/>
      </c>
      <c r="I48" s="36"/>
      <c r="J48" s="37"/>
      <c r="K48" s="38"/>
    </row>
    <row r="49" spans="2:11" ht="18" customHeight="1" x14ac:dyDescent="0.25">
      <c r="B49" s="21"/>
      <c r="C49" s="25" t="str">
        <f>IF($B49="","",INDEX(Tab_cadastros[UNIDADE],MATCH(FORMULÁRIO!$B49,Tab_cadastros[ALIMENTO],0)))</f>
        <v/>
      </c>
      <c r="D49" s="22"/>
      <c r="E49" s="26" t="str">
        <f>IF($B49="","",INDEX(Tab_cadastros[CARBOIDRATO 1GR],MATCH(FORMULÁRIO!$B49,Tab_cadastros[ALIMENTO],0))*$D49)</f>
        <v/>
      </c>
      <c r="F49" s="26" t="str">
        <f>IF($B49="","",INDEX(Tab_cadastros[GORDURA 1GR],MATCH(FORMULÁRIO!$B49,Tab_cadastros[ALIMENTO],0))*$D49)</f>
        <v/>
      </c>
      <c r="G49" s="26" t="str">
        <f>IF($B49="","",INDEX(Tab_cadastros[PROTEÍNA 1GR],MATCH(FORMULÁRIO!$B49,Tab_cadastros[ALIMENTO],0))*$D49)</f>
        <v/>
      </c>
      <c r="H49" s="26" t="str">
        <f>IF($B49="","",INDEX(Tab_cadastros[CALORIA 1G],MATCH(FORMULÁRIO!$B49,Tab_cadastros[ALIMENTO],0))*$D49)</f>
        <v/>
      </c>
      <c r="I49" s="36"/>
      <c r="J49" s="37"/>
      <c r="K49" s="38"/>
    </row>
    <row r="50" spans="2:11" ht="18" customHeight="1" x14ac:dyDescent="0.25">
      <c r="B50" s="21"/>
      <c r="C50" s="25" t="str">
        <f>IF($B50="","",INDEX(Tab_cadastros[UNIDADE],MATCH(FORMULÁRIO!$B50,Tab_cadastros[ALIMENTO],0)))</f>
        <v/>
      </c>
      <c r="D50" s="22"/>
      <c r="E50" s="26" t="str">
        <f>IF($B50="","",INDEX(Tab_cadastros[CARBOIDRATO 1GR],MATCH(FORMULÁRIO!$B50,Tab_cadastros[ALIMENTO],0))*$D50)</f>
        <v/>
      </c>
      <c r="F50" s="26" t="str">
        <f>IF($B50="","",INDEX(Tab_cadastros[GORDURA 1GR],MATCH(FORMULÁRIO!$B50,Tab_cadastros[ALIMENTO],0))*$D50)</f>
        <v/>
      </c>
      <c r="G50" s="26" t="str">
        <f>IF($B50="","",INDEX(Tab_cadastros[PROTEÍNA 1GR],MATCH(FORMULÁRIO!$B50,Tab_cadastros[ALIMENTO],0))*$D50)</f>
        <v/>
      </c>
      <c r="H50" s="26" t="str">
        <f>IF($B50="","",INDEX(Tab_cadastros[CALORIA 1G],MATCH(FORMULÁRIO!$B50,Tab_cadastros[ALIMENTO],0))*$D50)</f>
        <v/>
      </c>
      <c r="I50" s="36"/>
      <c r="J50" s="37"/>
      <c r="K50" s="38"/>
    </row>
    <row r="51" spans="2:11" ht="18" customHeight="1" x14ac:dyDescent="0.25">
      <c r="B51" s="32" t="s">
        <v>57</v>
      </c>
      <c r="C51" s="33"/>
      <c r="D51" s="33"/>
      <c r="E51" s="27">
        <f>SUM(E42:E50)</f>
        <v>41.475000000000009</v>
      </c>
      <c r="F51" s="27">
        <f>SUM(F42:F50)</f>
        <v>7.75</v>
      </c>
      <c r="G51" s="27">
        <f>SUM(G42:G50)</f>
        <v>89.075000000000003</v>
      </c>
      <c r="H51" s="28">
        <f>SUM(H42:H50)</f>
        <v>607.5</v>
      </c>
      <c r="I51" s="39"/>
      <c r="J51" s="40"/>
      <c r="K51" s="41"/>
    </row>
    <row r="53" spans="2:11" ht="18.75" x14ac:dyDescent="0.25">
      <c r="B53" s="30" t="s">
        <v>25</v>
      </c>
      <c r="C53" s="34" t="s">
        <v>61</v>
      </c>
      <c r="D53" s="34"/>
      <c r="E53" s="34"/>
      <c r="F53" s="34"/>
      <c r="G53" s="34"/>
      <c r="H53" s="34"/>
      <c r="I53" s="34"/>
      <c r="J53" s="34"/>
      <c r="K53" s="34"/>
    </row>
    <row r="54" spans="2:11" ht="18" customHeight="1" x14ac:dyDescent="0.25">
      <c r="B54" s="20" t="s">
        <v>28</v>
      </c>
      <c r="C54" s="29" t="s">
        <v>50</v>
      </c>
      <c r="D54" s="20" t="s">
        <v>51</v>
      </c>
      <c r="E54" s="29" t="s">
        <v>52</v>
      </c>
      <c r="F54" s="29" t="s">
        <v>53</v>
      </c>
      <c r="G54" s="29" t="s">
        <v>54</v>
      </c>
      <c r="H54" s="29" t="s">
        <v>55</v>
      </c>
      <c r="I54" s="35" t="s">
        <v>56</v>
      </c>
      <c r="J54" s="35"/>
      <c r="K54" s="35"/>
    </row>
    <row r="55" spans="2:11" ht="18" customHeight="1" x14ac:dyDescent="0.25">
      <c r="B55" s="21"/>
      <c r="C55" s="25" t="str">
        <f>IF($B55="","",INDEX(Tab_cadastros[UNIDADE],MATCH(FORMULÁRIO!$B55,Tab_cadastros[ALIMENTO],0)))</f>
        <v/>
      </c>
      <c r="D55" s="22"/>
      <c r="E55" s="26" t="str">
        <f>IF($B55="","",INDEX(Tab_cadastros[CARBOIDRATO 1GR],MATCH(FORMULÁRIO!$B55,Tab_cadastros[ALIMENTO],0))*$D55)</f>
        <v/>
      </c>
      <c r="F55" s="26" t="str">
        <f>IF($B55="","",INDEX(Tab_cadastros[GORDURA 1GR],MATCH(FORMULÁRIO!$B55,Tab_cadastros[ALIMENTO],0))*$D55)</f>
        <v/>
      </c>
      <c r="G55" s="26" t="str">
        <f>IF($B55="","",INDEX(Tab_cadastros[PROTEÍNA 1GR],MATCH(FORMULÁRIO!$B55,Tab_cadastros[ALIMENTO],0))*$D55)</f>
        <v/>
      </c>
      <c r="H55" s="26" t="str">
        <f>IF($B55="","",INDEX(Tab_cadastros[CALORIA 1G],MATCH(FORMULÁRIO!$B55,Tab_cadastros[ALIMENTO],0))*$D55)</f>
        <v/>
      </c>
      <c r="I55" s="36"/>
      <c r="J55" s="37"/>
      <c r="K55" s="38"/>
    </row>
    <row r="56" spans="2:11" ht="18" customHeight="1" x14ac:dyDescent="0.25">
      <c r="B56" s="21"/>
      <c r="C56" s="25" t="str">
        <f>IF($B56="","",INDEX(Tab_cadastros[UNIDADE],MATCH(FORMULÁRIO!$B56,Tab_cadastros[ALIMENTO],0)))</f>
        <v/>
      </c>
      <c r="D56" s="22"/>
      <c r="E56" s="26" t="str">
        <f>IF($B56="","",INDEX(Tab_cadastros[CARBOIDRATO 1GR],MATCH(FORMULÁRIO!$B56,Tab_cadastros[ALIMENTO],0))*$D56)</f>
        <v/>
      </c>
      <c r="F56" s="26" t="str">
        <f>IF($B56="","",INDEX(Tab_cadastros[GORDURA 1GR],MATCH(FORMULÁRIO!$B56,Tab_cadastros[ALIMENTO],0))*$D56)</f>
        <v/>
      </c>
      <c r="G56" s="26" t="str">
        <f>IF($B56="","",INDEX(Tab_cadastros[PROTEÍNA 1GR],MATCH(FORMULÁRIO!$B56,Tab_cadastros[ALIMENTO],0))*$D56)</f>
        <v/>
      </c>
      <c r="H56" s="26" t="str">
        <f>IF($B56="","",INDEX(Tab_cadastros[CALORIA 1G],MATCH(FORMULÁRIO!$B56,Tab_cadastros[ALIMENTO],0))*$D56)</f>
        <v/>
      </c>
      <c r="I56" s="36"/>
      <c r="J56" s="37"/>
      <c r="K56" s="38"/>
    </row>
    <row r="57" spans="2:11" ht="18" customHeight="1" x14ac:dyDescent="0.25">
      <c r="B57" s="21"/>
      <c r="C57" s="25" t="str">
        <f>IF($B57="","",INDEX(Tab_cadastros[UNIDADE],MATCH(FORMULÁRIO!$B57,Tab_cadastros[ALIMENTO],0)))</f>
        <v/>
      </c>
      <c r="D57" s="22"/>
      <c r="E57" s="26" t="str">
        <f>IF($B57="","",INDEX(Tab_cadastros[CARBOIDRATO 1GR],MATCH(FORMULÁRIO!$B57,Tab_cadastros[ALIMENTO],0))*$D57)</f>
        <v/>
      </c>
      <c r="F57" s="26" t="str">
        <f>IF($B57="","",INDEX(Tab_cadastros[GORDURA 1GR],MATCH(FORMULÁRIO!$B57,Tab_cadastros[ALIMENTO],0))*$D57)</f>
        <v/>
      </c>
      <c r="G57" s="26" t="str">
        <f>IF($B57="","",INDEX(Tab_cadastros[PROTEÍNA 1GR],MATCH(FORMULÁRIO!$B57,Tab_cadastros[ALIMENTO],0))*$D57)</f>
        <v/>
      </c>
      <c r="H57" s="26" t="str">
        <f>IF($B57="","",INDEX(Tab_cadastros[CALORIA 1G],MATCH(FORMULÁRIO!$B57,Tab_cadastros[ALIMENTO],0))*$D57)</f>
        <v/>
      </c>
      <c r="I57" s="36"/>
      <c r="J57" s="37"/>
      <c r="K57" s="38"/>
    </row>
    <row r="58" spans="2:11" ht="18" customHeight="1" x14ac:dyDescent="0.25">
      <c r="B58" s="21"/>
      <c r="C58" s="25" t="str">
        <f>IF($B58="","",INDEX(Tab_cadastros[UNIDADE],MATCH(FORMULÁRIO!$B58,Tab_cadastros[ALIMENTO],0)))</f>
        <v/>
      </c>
      <c r="D58" s="22"/>
      <c r="E58" s="26" t="str">
        <f>IF($B58="","",INDEX(Tab_cadastros[CARBOIDRATO 1GR],MATCH(FORMULÁRIO!$B58,Tab_cadastros[ALIMENTO],0))*$D58)</f>
        <v/>
      </c>
      <c r="F58" s="26" t="str">
        <f>IF($B58="","",INDEX(Tab_cadastros[GORDURA 1GR],MATCH(FORMULÁRIO!$B58,Tab_cadastros[ALIMENTO],0))*$D58)</f>
        <v/>
      </c>
      <c r="G58" s="26" t="str">
        <f>IF($B58="","",INDEX(Tab_cadastros[PROTEÍNA 1GR],MATCH(FORMULÁRIO!$B58,Tab_cadastros[ALIMENTO],0))*$D58)</f>
        <v/>
      </c>
      <c r="H58" s="26" t="str">
        <f>IF($B58="","",INDEX(Tab_cadastros[CALORIA 1G],MATCH(FORMULÁRIO!$B58,Tab_cadastros[ALIMENTO],0))*$D58)</f>
        <v/>
      </c>
      <c r="I58" s="36"/>
      <c r="J58" s="37"/>
      <c r="K58" s="38"/>
    </row>
    <row r="59" spans="2:11" ht="18" customHeight="1" x14ac:dyDescent="0.25">
      <c r="B59" s="21"/>
      <c r="C59" s="25" t="str">
        <f>IF($B59="","",INDEX(Tab_cadastros[UNIDADE],MATCH(FORMULÁRIO!$B59,Tab_cadastros[ALIMENTO],0)))</f>
        <v/>
      </c>
      <c r="D59" s="22"/>
      <c r="E59" s="26" t="str">
        <f>IF($B59="","",INDEX(Tab_cadastros[CARBOIDRATO 1GR],MATCH(FORMULÁRIO!$B59,Tab_cadastros[ALIMENTO],0))*$D59)</f>
        <v/>
      </c>
      <c r="F59" s="26" t="str">
        <f>IF($B59="","",INDEX(Tab_cadastros[GORDURA 1GR],MATCH(FORMULÁRIO!$B59,Tab_cadastros[ALIMENTO],0))*$D59)</f>
        <v/>
      </c>
      <c r="G59" s="26" t="str">
        <f>IF($B59="","",INDEX(Tab_cadastros[PROTEÍNA 1GR],MATCH(FORMULÁRIO!$B59,Tab_cadastros[ALIMENTO],0))*$D59)</f>
        <v/>
      </c>
      <c r="H59" s="26" t="str">
        <f>IF($B59="","",INDEX(Tab_cadastros[CALORIA 1G],MATCH(FORMULÁRIO!$B59,Tab_cadastros[ALIMENTO],0))*$D59)</f>
        <v/>
      </c>
      <c r="I59" s="36"/>
      <c r="J59" s="37"/>
      <c r="K59" s="38"/>
    </row>
    <row r="60" spans="2:11" ht="18" customHeight="1" x14ac:dyDescent="0.25">
      <c r="B60" s="21"/>
      <c r="C60" s="25" t="str">
        <f>IF($B60="","",INDEX(Tab_cadastros[UNIDADE],MATCH(FORMULÁRIO!$B60,Tab_cadastros[ALIMENTO],0)))</f>
        <v/>
      </c>
      <c r="D60" s="22"/>
      <c r="E60" s="26" t="str">
        <f>IF($B60="","",INDEX(Tab_cadastros[CARBOIDRATO 1GR],MATCH(FORMULÁRIO!$B60,Tab_cadastros[ALIMENTO],0))*$D60)</f>
        <v/>
      </c>
      <c r="F60" s="26" t="str">
        <f>IF($B60="","",INDEX(Tab_cadastros[GORDURA 1GR],MATCH(FORMULÁRIO!$B60,Tab_cadastros[ALIMENTO],0))*$D60)</f>
        <v/>
      </c>
      <c r="G60" s="26" t="str">
        <f>IF($B60="","",INDEX(Tab_cadastros[PROTEÍNA 1GR],MATCH(FORMULÁRIO!$B60,Tab_cadastros[ALIMENTO],0))*$D60)</f>
        <v/>
      </c>
      <c r="H60" s="26" t="str">
        <f>IF($B60="","",INDEX(Tab_cadastros[CALORIA 1G],MATCH(FORMULÁRIO!$B60,Tab_cadastros[ALIMENTO],0))*$D60)</f>
        <v/>
      </c>
      <c r="I60" s="36"/>
      <c r="J60" s="37"/>
      <c r="K60" s="38"/>
    </row>
    <row r="61" spans="2:11" ht="18" customHeight="1" x14ac:dyDescent="0.25">
      <c r="B61" s="21"/>
      <c r="C61" s="25" t="str">
        <f>IF($B61="","",INDEX(Tab_cadastros[UNIDADE],MATCH(FORMULÁRIO!$B61,Tab_cadastros[ALIMENTO],0)))</f>
        <v/>
      </c>
      <c r="D61" s="22"/>
      <c r="E61" s="26" t="str">
        <f>IF($B61="","",INDEX(Tab_cadastros[CARBOIDRATO 1GR],MATCH(FORMULÁRIO!$B61,Tab_cadastros[ALIMENTO],0))*$D61)</f>
        <v/>
      </c>
      <c r="F61" s="26" t="str">
        <f>IF($B61="","",INDEX(Tab_cadastros[GORDURA 1GR],MATCH(FORMULÁRIO!$B61,Tab_cadastros[ALIMENTO],0))*$D61)</f>
        <v/>
      </c>
      <c r="G61" s="26" t="str">
        <f>IF($B61="","",INDEX(Tab_cadastros[PROTEÍNA 1GR],MATCH(FORMULÁRIO!$B61,Tab_cadastros[ALIMENTO],0))*$D61)</f>
        <v/>
      </c>
      <c r="H61" s="26" t="str">
        <f>IF($B61="","",INDEX(Tab_cadastros[CALORIA 1G],MATCH(FORMULÁRIO!$B61,Tab_cadastros[ALIMENTO],0))*$D61)</f>
        <v/>
      </c>
      <c r="I61" s="36"/>
      <c r="J61" s="37"/>
      <c r="K61" s="38"/>
    </row>
    <row r="62" spans="2:11" ht="18" customHeight="1" x14ac:dyDescent="0.25">
      <c r="B62" s="21"/>
      <c r="C62" s="25" t="str">
        <f>IF($B62="","",INDEX(Tab_cadastros[UNIDADE],MATCH(FORMULÁRIO!$B62,Tab_cadastros[ALIMENTO],0)))</f>
        <v/>
      </c>
      <c r="D62" s="22"/>
      <c r="E62" s="26" t="str">
        <f>IF($B62="","",INDEX(Tab_cadastros[CARBOIDRATO 1GR],MATCH(FORMULÁRIO!$B62,Tab_cadastros[ALIMENTO],0))*$D62)</f>
        <v/>
      </c>
      <c r="F62" s="26" t="str">
        <f>IF($B62="","",INDEX(Tab_cadastros[GORDURA 1GR],MATCH(FORMULÁRIO!$B62,Tab_cadastros[ALIMENTO],0))*$D62)</f>
        <v/>
      </c>
      <c r="G62" s="26" t="str">
        <f>IF($B62="","",INDEX(Tab_cadastros[PROTEÍNA 1GR],MATCH(FORMULÁRIO!$B62,Tab_cadastros[ALIMENTO],0))*$D62)</f>
        <v/>
      </c>
      <c r="H62" s="26" t="str">
        <f>IF($B62="","",INDEX(Tab_cadastros[CALORIA 1G],MATCH(FORMULÁRIO!$B62,Tab_cadastros[ALIMENTO],0))*$D62)</f>
        <v/>
      </c>
      <c r="I62" s="36"/>
      <c r="J62" s="37"/>
      <c r="K62" s="38"/>
    </row>
    <row r="63" spans="2:11" ht="18" customHeight="1" x14ac:dyDescent="0.25">
      <c r="B63" s="21"/>
      <c r="C63" s="25" t="str">
        <f>IF($B63="","",INDEX(Tab_cadastros[UNIDADE],MATCH(FORMULÁRIO!$B63,Tab_cadastros[ALIMENTO],0)))</f>
        <v/>
      </c>
      <c r="D63" s="22"/>
      <c r="E63" s="26" t="str">
        <f>IF($B63="","",INDEX(Tab_cadastros[CARBOIDRATO 1GR],MATCH(FORMULÁRIO!$B63,Tab_cadastros[ALIMENTO],0))*$D63)</f>
        <v/>
      </c>
      <c r="F63" s="26" t="str">
        <f>IF($B63="","",INDEX(Tab_cadastros[GORDURA 1GR],MATCH(FORMULÁRIO!$B63,Tab_cadastros[ALIMENTO],0))*$D63)</f>
        <v/>
      </c>
      <c r="G63" s="26" t="str">
        <f>IF($B63="","",INDEX(Tab_cadastros[PROTEÍNA 1GR],MATCH(FORMULÁRIO!$B63,Tab_cadastros[ALIMENTO],0))*$D63)</f>
        <v/>
      </c>
      <c r="H63" s="26" t="str">
        <f>IF($B63="","",INDEX(Tab_cadastros[CALORIA 1G],MATCH(FORMULÁRIO!$B63,Tab_cadastros[ALIMENTO],0))*$D63)</f>
        <v/>
      </c>
      <c r="I63" s="36"/>
      <c r="J63" s="37"/>
      <c r="K63" s="38"/>
    </row>
    <row r="64" spans="2:11" ht="18" customHeight="1" x14ac:dyDescent="0.25">
      <c r="B64" s="32" t="s">
        <v>57</v>
      </c>
      <c r="C64" s="33"/>
      <c r="D64" s="33"/>
      <c r="E64" s="27">
        <f>SUM(E55:E63)</f>
        <v>0</v>
      </c>
      <c r="F64" s="27">
        <f>SUM(F55:F63)</f>
        <v>0</v>
      </c>
      <c r="G64" s="27">
        <f>SUM(G55:G63)</f>
        <v>0</v>
      </c>
      <c r="H64" s="28">
        <f>SUM(H55:H63)</f>
        <v>0</v>
      </c>
      <c r="I64" s="39"/>
      <c r="J64" s="40"/>
      <c r="K64" s="41"/>
    </row>
    <row r="66" spans="2:11" ht="18.75" x14ac:dyDescent="0.25">
      <c r="B66" s="30" t="s">
        <v>26</v>
      </c>
      <c r="C66" s="34" t="s">
        <v>62</v>
      </c>
      <c r="D66" s="34"/>
      <c r="E66" s="34"/>
      <c r="F66" s="34"/>
      <c r="G66" s="34"/>
      <c r="H66" s="34"/>
      <c r="I66" s="34"/>
      <c r="J66" s="34"/>
      <c r="K66" s="34"/>
    </row>
    <row r="67" spans="2:11" ht="18" customHeight="1" x14ac:dyDescent="0.25">
      <c r="B67" s="20" t="s">
        <v>28</v>
      </c>
      <c r="C67" s="29" t="s">
        <v>50</v>
      </c>
      <c r="D67" s="20" t="s">
        <v>51</v>
      </c>
      <c r="E67" s="29" t="s">
        <v>52</v>
      </c>
      <c r="F67" s="29" t="s">
        <v>53</v>
      </c>
      <c r="G67" s="29" t="s">
        <v>54</v>
      </c>
      <c r="H67" s="29" t="s">
        <v>55</v>
      </c>
      <c r="I67" s="35" t="s">
        <v>56</v>
      </c>
      <c r="J67" s="35"/>
      <c r="K67" s="35"/>
    </row>
    <row r="68" spans="2:11" ht="18" customHeight="1" x14ac:dyDescent="0.25">
      <c r="B68" s="21"/>
      <c r="C68" s="25" t="str">
        <f>IF($B68="","",INDEX(Tab_cadastros[UNIDADE],MATCH(FORMULÁRIO!$B68,Tab_cadastros[ALIMENTO],0)))</f>
        <v/>
      </c>
      <c r="D68" s="22"/>
      <c r="E68" s="26" t="str">
        <f>IF($B68="","",INDEX(Tab_cadastros[CARBOIDRATO 1GR],MATCH(FORMULÁRIO!$B68,Tab_cadastros[ALIMENTO],0))*$D68)</f>
        <v/>
      </c>
      <c r="F68" s="26" t="str">
        <f>IF($B68="","",INDEX(Tab_cadastros[GORDURA 1GR],MATCH(FORMULÁRIO!$B68,Tab_cadastros[ALIMENTO],0))*$D68)</f>
        <v/>
      </c>
      <c r="G68" s="26" t="str">
        <f>IF($B68="","",INDEX(Tab_cadastros[PROTEÍNA 1GR],MATCH(FORMULÁRIO!$B68,Tab_cadastros[ALIMENTO],0))*$D68)</f>
        <v/>
      </c>
      <c r="H68" s="26" t="str">
        <f>IF($B68="","",INDEX(Tab_cadastros[CALORIA 1G],MATCH(FORMULÁRIO!$B68,Tab_cadastros[ALIMENTO],0))*$D68)</f>
        <v/>
      </c>
      <c r="I68" s="36"/>
      <c r="J68" s="37"/>
      <c r="K68" s="38"/>
    </row>
    <row r="69" spans="2:11" ht="18" customHeight="1" x14ac:dyDescent="0.25">
      <c r="B69" s="21"/>
      <c r="C69" s="25" t="str">
        <f>IF($B69="","",INDEX(Tab_cadastros[UNIDADE],MATCH(FORMULÁRIO!$B69,Tab_cadastros[ALIMENTO],0)))</f>
        <v/>
      </c>
      <c r="D69" s="22"/>
      <c r="E69" s="26" t="str">
        <f>IF($B69="","",INDEX(Tab_cadastros[CARBOIDRATO 1GR],MATCH(FORMULÁRIO!$B69,Tab_cadastros[ALIMENTO],0))*$D69)</f>
        <v/>
      </c>
      <c r="F69" s="26" t="str">
        <f>IF($B69="","",INDEX(Tab_cadastros[GORDURA 1GR],MATCH(FORMULÁRIO!$B69,Tab_cadastros[ALIMENTO],0))*$D69)</f>
        <v/>
      </c>
      <c r="G69" s="26" t="str">
        <f>IF($B69="","",INDEX(Tab_cadastros[PROTEÍNA 1GR],MATCH(FORMULÁRIO!$B69,Tab_cadastros[ALIMENTO],0))*$D69)</f>
        <v/>
      </c>
      <c r="H69" s="26" t="str">
        <f>IF($B69="","",INDEX(Tab_cadastros[CALORIA 1G],MATCH(FORMULÁRIO!$B69,Tab_cadastros[ALIMENTO],0))*$D69)</f>
        <v/>
      </c>
      <c r="I69" s="36"/>
      <c r="J69" s="37"/>
      <c r="K69" s="38"/>
    </row>
    <row r="70" spans="2:11" ht="18" customHeight="1" x14ac:dyDescent="0.25">
      <c r="B70" s="21"/>
      <c r="C70" s="25" t="str">
        <f>IF($B70="","",INDEX(Tab_cadastros[UNIDADE],MATCH(FORMULÁRIO!$B70,Tab_cadastros[ALIMENTO],0)))</f>
        <v/>
      </c>
      <c r="D70" s="22"/>
      <c r="E70" s="26" t="str">
        <f>IF($B70="","",INDEX(Tab_cadastros[CARBOIDRATO 1GR],MATCH(FORMULÁRIO!$B70,Tab_cadastros[ALIMENTO],0))*$D70)</f>
        <v/>
      </c>
      <c r="F70" s="26" t="str">
        <f>IF($B70="","",INDEX(Tab_cadastros[GORDURA 1GR],MATCH(FORMULÁRIO!$B70,Tab_cadastros[ALIMENTO],0))*$D70)</f>
        <v/>
      </c>
      <c r="G70" s="26" t="str">
        <f>IF($B70="","",INDEX(Tab_cadastros[PROTEÍNA 1GR],MATCH(FORMULÁRIO!$B70,Tab_cadastros[ALIMENTO],0))*$D70)</f>
        <v/>
      </c>
      <c r="H70" s="26" t="str">
        <f>IF($B70="","",INDEX(Tab_cadastros[CALORIA 1G],MATCH(FORMULÁRIO!$B70,Tab_cadastros[ALIMENTO],0))*$D70)</f>
        <v/>
      </c>
      <c r="I70" s="36"/>
      <c r="J70" s="37"/>
      <c r="K70" s="38"/>
    </row>
    <row r="71" spans="2:11" ht="18" customHeight="1" x14ac:dyDescent="0.25">
      <c r="B71" s="21"/>
      <c r="C71" s="25" t="str">
        <f>IF($B71="","",INDEX(Tab_cadastros[UNIDADE],MATCH(FORMULÁRIO!$B71,Tab_cadastros[ALIMENTO],0)))</f>
        <v/>
      </c>
      <c r="D71" s="22"/>
      <c r="E71" s="26" t="str">
        <f>IF($B71="","",INDEX(Tab_cadastros[CARBOIDRATO 1GR],MATCH(FORMULÁRIO!$B71,Tab_cadastros[ALIMENTO],0))*$D71)</f>
        <v/>
      </c>
      <c r="F71" s="26" t="str">
        <f>IF($B71="","",INDEX(Tab_cadastros[GORDURA 1GR],MATCH(FORMULÁRIO!$B71,Tab_cadastros[ALIMENTO],0))*$D71)</f>
        <v/>
      </c>
      <c r="G71" s="26" t="str">
        <f>IF($B71="","",INDEX(Tab_cadastros[PROTEÍNA 1GR],MATCH(FORMULÁRIO!$B71,Tab_cadastros[ALIMENTO],0))*$D71)</f>
        <v/>
      </c>
      <c r="H71" s="26" t="str">
        <f>IF($B71="","",INDEX(Tab_cadastros[CALORIA 1G],MATCH(FORMULÁRIO!$B71,Tab_cadastros[ALIMENTO],0))*$D71)</f>
        <v/>
      </c>
      <c r="I71" s="36"/>
      <c r="J71" s="37"/>
      <c r="K71" s="38"/>
    </row>
    <row r="72" spans="2:11" ht="18" customHeight="1" x14ac:dyDescent="0.25">
      <c r="B72" s="21"/>
      <c r="C72" s="25" t="str">
        <f>IF($B72="","",INDEX(Tab_cadastros[UNIDADE],MATCH(FORMULÁRIO!$B72,Tab_cadastros[ALIMENTO],0)))</f>
        <v/>
      </c>
      <c r="D72" s="22"/>
      <c r="E72" s="26" t="str">
        <f>IF($B72="","",INDEX(Tab_cadastros[CARBOIDRATO 1GR],MATCH(FORMULÁRIO!$B72,Tab_cadastros[ALIMENTO],0))*$D72)</f>
        <v/>
      </c>
      <c r="F72" s="26" t="str">
        <f>IF($B72="","",INDEX(Tab_cadastros[GORDURA 1GR],MATCH(FORMULÁRIO!$B72,Tab_cadastros[ALIMENTO],0))*$D72)</f>
        <v/>
      </c>
      <c r="G72" s="26" t="str">
        <f>IF($B72="","",INDEX(Tab_cadastros[PROTEÍNA 1GR],MATCH(FORMULÁRIO!$B72,Tab_cadastros[ALIMENTO],0))*$D72)</f>
        <v/>
      </c>
      <c r="H72" s="26" t="str">
        <f>IF($B72="","",INDEX(Tab_cadastros[CALORIA 1G],MATCH(FORMULÁRIO!$B72,Tab_cadastros[ALIMENTO],0))*$D72)</f>
        <v/>
      </c>
      <c r="I72" s="36"/>
      <c r="J72" s="37"/>
      <c r="K72" s="38"/>
    </row>
    <row r="73" spans="2:11" ht="18" customHeight="1" x14ac:dyDescent="0.25">
      <c r="B73" s="21"/>
      <c r="C73" s="25" t="str">
        <f>IF($B73="","",INDEX(Tab_cadastros[UNIDADE],MATCH(FORMULÁRIO!$B73,Tab_cadastros[ALIMENTO],0)))</f>
        <v/>
      </c>
      <c r="D73" s="22"/>
      <c r="E73" s="26" t="str">
        <f>IF($B73="","",INDEX(Tab_cadastros[CARBOIDRATO 1GR],MATCH(FORMULÁRIO!$B73,Tab_cadastros[ALIMENTO],0))*$D73)</f>
        <v/>
      </c>
      <c r="F73" s="26" t="str">
        <f>IF($B73="","",INDEX(Tab_cadastros[GORDURA 1GR],MATCH(FORMULÁRIO!$B73,Tab_cadastros[ALIMENTO],0))*$D73)</f>
        <v/>
      </c>
      <c r="G73" s="26" t="str">
        <f>IF($B73="","",INDEX(Tab_cadastros[PROTEÍNA 1GR],MATCH(FORMULÁRIO!$B73,Tab_cadastros[ALIMENTO],0))*$D73)</f>
        <v/>
      </c>
      <c r="H73" s="26" t="str">
        <f>IF($B73="","",INDEX(Tab_cadastros[CALORIA 1G],MATCH(FORMULÁRIO!$B73,Tab_cadastros[ALIMENTO],0))*$D73)</f>
        <v/>
      </c>
      <c r="I73" s="36"/>
      <c r="J73" s="37"/>
      <c r="K73" s="38"/>
    </row>
    <row r="74" spans="2:11" ht="18" customHeight="1" x14ac:dyDescent="0.25">
      <c r="B74" s="21"/>
      <c r="C74" s="25" t="str">
        <f>IF($B74="","",INDEX(Tab_cadastros[UNIDADE],MATCH(FORMULÁRIO!$B74,Tab_cadastros[ALIMENTO],0)))</f>
        <v/>
      </c>
      <c r="D74" s="22"/>
      <c r="E74" s="26" t="str">
        <f>IF($B74="","",INDEX(Tab_cadastros[CARBOIDRATO 1GR],MATCH(FORMULÁRIO!$B74,Tab_cadastros[ALIMENTO],0))*$D74)</f>
        <v/>
      </c>
      <c r="F74" s="26" t="str">
        <f>IF($B74="","",INDEX(Tab_cadastros[GORDURA 1GR],MATCH(FORMULÁRIO!$B74,Tab_cadastros[ALIMENTO],0))*$D74)</f>
        <v/>
      </c>
      <c r="G74" s="26" t="str">
        <f>IF($B74="","",INDEX(Tab_cadastros[PROTEÍNA 1GR],MATCH(FORMULÁRIO!$B74,Tab_cadastros[ALIMENTO],0))*$D74)</f>
        <v/>
      </c>
      <c r="H74" s="26" t="str">
        <f>IF($B74="","",INDEX(Tab_cadastros[CALORIA 1G],MATCH(FORMULÁRIO!$B74,Tab_cadastros[ALIMENTO],0))*$D74)</f>
        <v/>
      </c>
      <c r="I74" s="36"/>
      <c r="J74" s="37"/>
      <c r="K74" s="38"/>
    </row>
    <row r="75" spans="2:11" ht="18" customHeight="1" x14ac:dyDescent="0.25">
      <c r="B75" s="21"/>
      <c r="C75" s="25" t="str">
        <f>IF($B75="","",INDEX(Tab_cadastros[UNIDADE],MATCH(FORMULÁRIO!$B75,Tab_cadastros[ALIMENTO],0)))</f>
        <v/>
      </c>
      <c r="D75" s="22"/>
      <c r="E75" s="26" t="str">
        <f>IF($B75="","",INDEX(Tab_cadastros[CARBOIDRATO 1GR],MATCH(FORMULÁRIO!$B75,Tab_cadastros[ALIMENTO],0))*$D75)</f>
        <v/>
      </c>
      <c r="F75" s="26" t="str">
        <f>IF($B75="","",INDEX(Tab_cadastros[GORDURA 1GR],MATCH(FORMULÁRIO!$B75,Tab_cadastros[ALIMENTO],0))*$D75)</f>
        <v/>
      </c>
      <c r="G75" s="26" t="str">
        <f>IF($B75="","",INDEX(Tab_cadastros[PROTEÍNA 1GR],MATCH(FORMULÁRIO!$B75,Tab_cadastros[ALIMENTO],0))*$D75)</f>
        <v/>
      </c>
      <c r="H75" s="26" t="str">
        <f>IF($B75="","",INDEX(Tab_cadastros[CALORIA 1G],MATCH(FORMULÁRIO!$B75,Tab_cadastros[ALIMENTO],0))*$D75)</f>
        <v/>
      </c>
      <c r="I75" s="36"/>
      <c r="J75" s="37"/>
      <c r="K75" s="38"/>
    </row>
    <row r="76" spans="2:11" ht="18" customHeight="1" x14ac:dyDescent="0.25">
      <c r="B76" s="21"/>
      <c r="C76" s="25" t="str">
        <f>IF($B76="","",INDEX(Tab_cadastros[UNIDADE],MATCH(FORMULÁRIO!$B76,Tab_cadastros[ALIMENTO],0)))</f>
        <v/>
      </c>
      <c r="D76" s="22"/>
      <c r="E76" s="26" t="str">
        <f>IF($B76="","",INDEX(Tab_cadastros[CARBOIDRATO 1GR],MATCH(FORMULÁRIO!$B76,Tab_cadastros[ALIMENTO],0))*$D76)</f>
        <v/>
      </c>
      <c r="F76" s="26" t="str">
        <f>IF($B76="","",INDEX(Tab_cadastros[GORDURA 1GR],MATCH(FORMULÁRIO!$B76,Tab_cadastros[ALIMENTO],0))*$D76)</f>
        <v/>
      </c>
      <c r="G76" s="26" t="str">
        <f>IF($B76="","",INDEX(Tab_cadastros[PROTEÍNA 1GR],MATCH(FORMULÁRIO!$B76,Tab_cadastros[ALIMENTO],0))*$D76)</f>
        <v/>
      </c>
      <c r="H76" s="26" t="str">
        <f>IF($B76="","",INDEX(Tab_cadastros[CALORIA 1G],MATCH(FORMULÁRIO!$B76,Tab_cadastros[ALIMENTO],0))*$D76)</f>
        <v/>
      </c>
      <c r="I76" s="36"/>
      <c r="J76" s="37"/>
      <c r="K76" s="38"/>
    </row>
    <row r="77" spans="2:11" ht="18" customHeight="1" x14ac:dyDescent="0.25">
      <c r="B77" s="32" t="s">
        <v>57</v>
      </c>
      <c r="C77" s="33"/>
      <c r="D77" s="33"/>
      <c r="E77" s="27">
        <f>SUM(E68:E76)</f>
        <v>0</v>
      </c>
      <c r="F77" s="27">
        <f>SUM(F68:F76)</f>
        <v>0</v>
      </c>
      <c r="G77" s="27">
        <f>SUM(G68:G76)</f>
        <v>0</v>
      </c>
      <c r="H77" s="28">
        <f>SUM(H68:H76)</f>
        <v>0</v>
      </c>
      <c r="I77" s="39"/>
      <c r="J77" s="40"/>
      <c r="K77" s="41"/>
    </row>
    <row r="79" spans="2:11" ht="18.75" x14ac:dyDescent="0.25">
      <c r="B79" s="30" t="s">
        <v>27</v>
      </c>
      <c r="C79" s="34" t="s">
        <v>63</v>
      </c>
      <c r="D79" s="34"/>
      <c r="E79" s="34"/>
      <c r="F79" s="34"/>
      <c r="G79" s="34"/>
      <c r="H79" s="34"/>
      <c r="I79" s="34"/>
      <c r="J79" s="34"/>
      <c r="K79" s="34"/>
    </row>
    <row r="80" spans="2:11" ht="18" customHeight="1" x14ac:dyDescent="0.25">
      <c r="B80" s="20" t="s">
        <v>28</v>
      </c>
      <c r="C80" s="29" t="s">
        <v>50</v>
      </c>
      <c r="D80" s="20" t="s">
        <v>51</v>
      </c>
      <c r="E80" s="29" t="s">
        <v>52</v>
      </c>
      <c r="F80" s="29" t="s">
        <v>53</v>
      </c>
      <c r="G80" s="29" t="s">
        <v>54</v>
      </c>
      <c r="H80" s="29" t="s">
        <v>55</v>
      </c>
      <c r="I80" s="35" t="s">
        <v>56</v>
      </c>
      <c r="J80" s="35"/>
      <c r="K80" s="35"/>
    </row>
    <row r="81" spans="2:11" ht="18" customHeight="1" x14ac:dyDescent="0.25">
      <c r="B81" s="21"/>
      <c r="C81" s="25" t="str">
        <f>IF($B81="","",INDEX(Tab_cadastros[UNIDADE],MATCH(FORMULÁRIO!$B81,Tab_cadastros[ALIMENTO],0)))</f>
        <v/>
      </c>
      <c r="D81" s="22"/>
      <c r="E81" s="26" t="str">
        <f>IF($B81="","",INDEX(Tab_cadastros[CARBOIDRATO 1GR],MATCH(FORMULÁRIO!$B81,Tab_cadastros[ALIMENTO],0))*$D81)</f>
        <v/>
      </c>
      <c r="F81" s="26" t="str">
        <f>IF($B81="","",INDEX(Tab_cadastros[GORDURA 1GR],MATCH(FORMULÁRIO!$B81,Tab_cadastros[ALIMENTO],0))*$D81)</f>
        <v/>
      </c>
      <c r="G81" s="26" t="str">
        <f>IF($B81="","",INDEX(Tab_cadastros[PROTEÍNA 1GR],MATCH(FORMULÁRIO!$B81,Tab_cadastros[ALIMENTO],0))*$D81)</f>
        <v/>
      </c>
      <c r="H81" s="26" t="str">
        <f>IF($B81="","",INDEX(Tab_cadastros[CALORIA 1G],MATCH(FORMULÁRIO!$B81,Tab_cadastros[ALIMENTO],0))*$D81)</f>
        <v/>
      </c>
      <c r="I81" s="36"/>
      <c r="J81" s="37"/>
      <c r="K81" s="38"/>
    </row>
    <row r="82" spans="2:11" ht="18" customHeight="1" x14ac:dyDescent="0.25">
      <c r="B82" s="21"/>
      <c r="C82" s="25" t="str">
        <f>IF($B82="","",INDEX(Tab_cadastros[UNIDADE],MATCH(FORMULÁRIO!$B82,Tab_cadastros[ALIMENTO],0)))</f>
        <v/>
      </c>
      <c r="D82" s="22"/>
      <c r="E82" s="26" t="str">
        <f>IF($B82="","",INDEX(Tab_cadastros[CARBOIDRATO 1GR],MATCH(FORMULÁRIO!$B82,Tab_cadastros[ALIMENTO],0))*$D82)</f>
        <v/>
      </c>
      <c r="F82" s="26" t="str">
        <f>IF($B82="","",INDEX(Tab_cadastros[GORDURA 1GR],MATCH(FORMULÁRIO!$B82,Tab_cadastros[ALIMENTO],0))*$D82)</f>
        <v/>
      </c>
      <c r="G82" s="26" t="str">
        <f>IF($B82="","",INDEX(Tab_cadastros[PROTEÍNA 1GR],MATCH(FORMULÁRIO!$B82,Tab_cadastros[ALIMENTO],0))*$D82)</f>
        <v/>
      </c>
      <c r="H82" s="26" t="str">
        <f>IF($B82="","",INDEX(Tab_cadastros[CALORIA 1G],MATCH(FORMULÁRIO!$B82,Tab_cadastros[ALIMENTO],0))*$D82)</f>
        <v/>
      </c>
      <c r="I82" s="36"/>
      <c r="J82" s="37"/>
      <c r="K82" s="38"/>
    </row>
    <row r="83" spans="2:11" ht="18" customHeight="1" x14ac:dyDescent="0.25">
      <c r="B83" s="21"/>
      <c r="C83" s="25" t="str">
        <f>IF($B83="","",INDEX(Tab_cadastros[UNIDADE],MATCH(FORMULÁRIO!$B83,Tab_cadastros[ALIMENTO],0)))</f>
        <v/>
      </c>
      <c r="D83" s="22"/>
      <c r="E83" s="26" t="str">
        <f>IF($B83="","",INDEX(Tab_cadastros[CARBOIDRATO 1GR],MATCH(FORMULÁRIO!$B83,Tab_cadastros[ALIMENTO],0))*$D83)</f>
        <v/>
      </c>
      <c r="F83" s="26" t="str">
        <f>IF($B83="","",INDEX(Tab_cadastros[GORDURA 1GR],MATCH(FORMULÁRIO!$B83,Tab_cadastros[ALIMENTO],0))*$D83)</f>
        <v/>
      </c>
      <c r="G83" s="26" t="str">
        <f>IF($B83="","",INDEX(Tab_cadastros[PROTEÍNA 1GR],MATCH(FORMULÁRIO!$B83,Tab_cadastros[ALIMENTO],0))*$D83)</f>
        <v/>
      </c>
      <c r="H83" s="26" t="str">
        <f>IF($B83="","",INDEX(Tab_cadastros[CALORIA 1G],MATCH(FORMULÁRIO!$B83,Tab_cadastros[ALIMENTO],0))*$D83)</f>
        <v/>
      </c>
      <c r="I83" s="36"/>
      <c r="J83" s="37"/>
      <c r="K83" s="38"/>
    </row>
    <row r="84" spans="2:11" ht="18" customHeight="1" x14ac:dyDescent="0.25">
      <c r="B84" s="21"/>
      <c r="C84" s="25" t="str">
        <f>IF($B84="","",INDEX(Tab_cadastros[UNIDADE],MATCH(FORMULÁRIO!$B84,Tab_cadastros[ALIMENTO],0)))</f>
        <v/>
      </c>
      <c r="D84" s="22"/>
      <c r="E84" s="26" t="str">
        <f>IF($B84="","",INDEX(Tab_cadastros[CARBOIDRATO 1GR],MATCH(FORMULÁRIO!$B84,Tab_cadastros[ALIMENTO],0))*$D84)</f>
        <v/>
      </c>
      <c r="F84" s="26" t="str">
        <f>IF($B84="","",INDEX(Tab_cadastros[GORDURA 1GR],MATCH(FORMULÁRIO!$B84,Tab_cadastros[ALIMENTO],0))*$D84)</f>
        <v/>
      </c>
      <c r="G84" s="26" t="str">
        <f>IF($B84="","",INDEX(Tab_cadastros[PROTEÍNA 1GR],MATCH(FORMULÁRIO!$B84,Tab_cadastros[ALIMENTO],0))*$D84)</f>
        <v/>
      </c>
      <c r="H84" s="26" t="str">
        <f>IF($B84="","",INDEX(Tab_cadastros[CALORIA 1G],MATCH(FORMULÁRIO!$B84,Tab_cadastros[ALIMENTO],0))*$D84)</f>
        <v/>
      </c>
      <c r="I84" s="36"/>
      <c r="J84" s="37"/>
      <c r="K84" s="38"/>
    </row>
    <row r="85" spans="2:11" ht="18" customHeight="1" x14ac:dyDescent="0.25">
      <c r="B85" s="21"/>
      <c r="C85" s="25" t="str">
        <f>IF($B85="","",INDEX(Tab_cadastros[UNIDADE],MATCH(FORMULÁRIO!$B85,Tab_cadastros[ALIMENTO],0)))</f>
        <v/>
      </c>
      <c r="D85" s="22"/>
      <c r="E85" s="26" t="str">
        <f>IF($B85="","",INDEX(Tab_cadastros[CARBOIDRATO 1GR],MATCH(FORMULÁRIO!$B85,Tab_cadastros[ALIMENTO],0))*$D85)</f>
        <v/>
      </c>
      <c r="F85" s="26" t="str">
        <f>IF($B85="","",INDEX(Tab_cadastros[GORDURA 1GR],MATCH(FORMULÁRIO!$B85,Tab_cadastros[ALIMENTO],0))*$D85)</f>
        <v/>
      </c>
      <c r="G85" s="26" t="str">
        <f>IF($B85="","",INDEX(Tab_cadastros[PROTEÍNA 1GR],MATCH(FORMULÁRIO!$B85,Tab_cadastros[ALIMENTO],0))*$D85)</f>
        <v/>
      </c>
      <c r="H85" s="26" t="str">
        <f>IF($B85="","",INDEX(Tab_cadastros[CALORIA 1G],MATCH(FORMULÁRIO!$B85,Tab_cadastros[ALIMENTO],0))*$D85)</f>
        <v/>
      </c>
      <c r="I85" s="36"/>
      <c r="J85" s="37"/>
      <c r="K85" s="38"/>
    </row>
    <row r="86" spans="2:11" ht="18" customHeight="1" x14ac:dyDescent="0.25">
      <c r="B86" s="21"/>
      <c r="C86" s="25" t="str">
        <f>IF($B86="","",INDEX(Tab_cadastros[UNIDADE],MATCH(FORMULÁRIO!$B86,Tab_cadastros[ALIMENTO],0)))</f>
        <v/>
      </c>
      <c r="D86" s="22"/>
      <c r="E86" s="26" t="str">
        <f>IF($B86="","",INDEX(Tab_cadastros[CARBOIDRATO 1GR],MATCH(FORMULÁRIO!$B86,Tab_cadastros[ALIMENTO],0))*$D86)</f>
        <v/>
      </c>
      <c r="F86" s="26" t="str">
        <f>IF($B86="","",INDEX(Tab_cadastros[GORDURA 1GR],MATCH(FORMULÁRIO!$B86,Tab_cadastros[ALIMENTO],0))*$D86)</f>
        <v/>
      </c>
      <c r="G86" s="26" t="str">
        <f>IF($B86="","",INDEX(Tab_cadastros[PROTEÍNA 1GR],MATCH(FORMULÁRIO!$B86,Tab_cadastros[ALIMENTO],0))*$D86)</f>
        <v/>
      </c>
      <c r="H86" s="26" t="str">
        <f>IF($B86="","",INDEX(Tab_cadastros[CALORIA 1G],MATCH(FORMULÁRIO!$B86,Tab_cadastros[ALIMENTO],0))*$D86)</f>
        <v/>
      </c>
      <c r="I86" s="36"/>
      <c r="J86" s="37"/>
      <c r="K86" s="38"/>
    </row>
    <row r="87" spans="2:11" ht="18" customHeight="1" x14ac:dyDescent="0.25">
      <c r="B87" s="21"/>
      <c r="C87" s="25" t="str">
        <f>IF($B87="","",INDEX(Tab_cadastros[UNIDADE],MATCH(FORMULÁRIO!$B87,Tab_cadastros[ALIMENTO],0)))</f>
        <v/>
      </c>
      <c r="D87" s="22"/>
      <c r="E87" s="26" t="str">
        <f>IF($B87="","",INDEX(Tab_cadastros[CARBOIDRATO 1GR],MATCH(FORMULÁRIO!$B87,Tab_cadastros[ALIMENTO],0))*$D87)</f>
        <v/>
      </c>
      <c r="F87" s="26" t="str">
        <f>IF($B87="","",INDEX(Tab_cadastros[GORDURA 1GR],MATCH(FORMULÁRIO!$B87,Tab_cadastros[ALIMENTO],0))*$D87)</f>
        <v/>
      </c>
      <c r="G87" s="26" t="str">
        <f>IF($B87="","",INDEX(Tab_cadastros[PROTEÍNA 1GR],MATCH(FORMULÁRIO!$B87,Tab_cadastros[ALIMENTO],0))*$D87)</f>
        <v/>
      </c>
      <c r="H87" s="26" t="str">
        <f>IF($B87="","",INDEX(Tab_cadastros[CALORIA 1G],MATCH(FORMULÁRIO!$B87,Tab_cadastros[ALIMENTO],0))*$D87)</f>
        <v/>
      </c>
      <c r="I87" s="36"/>
      <c r="J87" s="37"/>
      <c r="K87" s="38"/>
    </row>
    <row r="88" spans="2:11" ht="18" customHeight="1" x14ac:dyDescent="0.25">
      <c r="B88" s="21"/>
      <c r="C88" s="25" t="str">
        <f>IF($B88="","",INDEX(Tab_cadastros[UNIDADE],MATCH(FORMULÁRIO!$B88,Tab_cadastros[ALIMENTO],0)))</f>
        <v/>
      </c>
      <c r="D88" s="22"/>
      <c r="E88" s="26" t="str">
        <f>IF($B88="","",INDEX(Tab_cadastros[CARBOIDRATO 1GR],MATCH(FORMULÁRIO!$B88,Tab_cadastros[ALIMENTO],0))*$D88)</f>
        <v/>
      </c>
      <c r="F88" s="26" t="str">
        <f>IF($B88="","",INDEX(Tab_cadastros[GORDURA 1GR],MATCH(FORMULÁRIO!$B88,Tab_cadastros[ALIMENTO],0))*$D88)</f>
        <v/>
      </c>
      <c r="G88" s="26" t="str">
        <f>IF($B88="","",INDEX(Tab_cadastros[PROTEÍNA 1GR],MATCH(FORMULÁRIO!$B88,Tab_cadastros[ALIMENTO],0))*$D88)</f>
        <v/>
      </c>
      <c r="H88" s="26" t="str">
        <f>IF($B88="","",INDEX(Tab_cadastros[CALORIA 1G],MATCH(FORMULÁRIO!$B88,Tab_cadastros[ALIMENTO],0))*$D88)</f>
        <v/>
      </c>
      <c r="I88" s="36"/>
      <c r="J88" s="37"/>
      <c r="K88" s="38"/>
    </row>
    <row r="89" spans="2:11" ht="18" customHeight="1" x14ac:dyDescent="0.25">
      <c r="B89" s="21"/>
      <c r="C89" s="25" t="str">
        <f>IF($B89="","",INDEX(Tab_cadastros[UNIDADE],MATCH(FORMULÁRIO!$B89,Tab_cadastros[ALIMENTO],0)))</f>
        <v/>
      </c>
      <c r="D89" s="22"/>
      <c r="E89" s="26" t="str">
        <f>IF($B89="","",INDEX(Tab_cadastros[CARBOIDRATO 1GR],MATCH(FORMULÁRIO!$B89,Tab_cadastros[ALIMENTO],0))*$D89)</f>
        <v/>
      </c>
      <c r="F89" s="26" t="str">
        <f>IF($B89="","",INDEX(Tab_cadastros[GORDURA 1GR],MATCH(FORMULÁRIO!$B89,Tab_cadastros[ALIMENTO],0))*$D89)</f>
        <v/>
      </c>
      <c r="G89" s="26" t="str">
        <f>IF($B89="","",INDEX(Tab_cadastros[PROTEÍNA 1GR],MATCH(FORMULÁRIO!$B89,Tab_cadastros[ALIMENTO],0))*$D89)</f>
        <v/>
      </c>
      <c r="H89" s="26" t="str">
        <f>IF($B89="","",INDEX(Tab_cadastros[CALORIA 1G],MATCH(FORMULÁRIO!$B89,Tab_cadastros[ALIMENTO],0))*$D89)</f>
        <v/>
      </c>
      <c r="I89" s="36"/>
      <c r="J89" s="37"/>
      <c r="K89" s="38"/>
    </row>
    <row r="90" spans="2:11" ht="18" customHeight="1" x14ac:dyDescent="0.25">
      <c r="B90" s="32" t="s">
        <v>57</v>
      </c>
      <c r="C90" s="33"/>
      <c r="D90" s="33"/>
      <c r="E90" s="27">
        <f>SUM(E81:E89)</f>
        <v>0</v>
      </c>
      <c r="F90" s="27">
        <f>SUM(F81:F89)</f>
        <v>0</v>
      </c>
      <c r="G90" s="27">
        <f>SUM(G81:G89)</f>
        <v>0</v>
      </c>
      <c r="H90" s="28">
        <f>SUM(H81:H89)</f>
        <v>0</v>
      </c>
      <c r="I90" s="39"/>
      <c r="J90" s="40"/>
      <c r="K90" s="41"/>
    </row>
  </sheetData>
  <mergeCells count="96">
    <mergeCell ref="T8:U8"/>
    <mergeCell ref="C14:K14"/>
    <mergeCell ref="C4:K4"/>
    <mergeCell ref="C12:D12"/>
    <mergeCell ref="I34:K34"/>
    <mergeCell ref="I19:K19"/>
    <mergeCell ref="I20:K20"/>
    <mergeCell ref="I21:K21"/>
    <mergeCell ref="B25:D25"/>
    <mergeCell ref="I51:K51"/>
    <mergeCell ref="E9:E10"/>
    <mergeCell ref="E11:E12"/>
    <mergeCell ref="F9:F10"/>
    <mergeCell ref="F11:F12"/>
    <mergeCell ref="I22:K22"/>
    <mergeCell ref="I23:K23"/>
    <mergeCell ref="I24:K24"/>
    <mergeCell ref="I29:K29"/>
    <mergeCell ref="I30:K30"/>
    <mergeCell ref="C27:K27"/>
    <mergeCell ref="I31:K31"/>
    <mergeCell ref="I32:K32"/>
    <mergeCell ref="I33:K33"/>
    <mergeCell ref="I28:K28"/>
    <mergeCell ref="I25:K25"/>
    <mergeCell ref="B1:K2"/>
    <mergeCell ref="I18:K18"/>
    <mergeCell ref="I15:K15"/>
    <mergeCell ref="D13:F13"/>
    <mergeCell ref="I16:K16"/>
    <mergeCell ref="I17:K17"/>
    <mergeCell ref="C6:E6"/>
    <mergeCell ref="C5:E5"/>
    <mergeCell ref="F5:G5"/>
    <mergeCell ref="H5:K5"/>
    <mergeCell ref="F6:G6"/>
    <mergeCell ref="H6:K6"/>
    <mergeCell ref="C9:D9"/>
    <mergeCell ref="C10:D10"/>
    <mergeCell ref="C11:D11"/>
    <mergeCell ref="I50:K50"/>
    <mergeCell ref="I35:K35"/>
    <mergeCell ref="I36:K36"/>
    <mergeCell ref="I37:K37"/>
    <mergeCell ref="I42:K42"/>
    <mergeCell ref="I43:K43"/>
    <mergeCell ref="I44:K44"/>
    <mergeCell ref="I45:K45"/>
    <mergeCell ref="I46:K46"/>
    <mergeCell ref="I47:K47"/>
    <mergeCell ref="I48:K48"/>
    <mergeCell ref="I49:K49"/>
    <mergeCell ref="I41:K41"/>
    <mergeCell ref="I38:K38"/>
    <mergeCell ref="C40:K40"/>
    <mergeCell ref="B38:D38"/>
    <mergeCell ref="I86:K86"/>
    <mergeCell ref="I87:K87"/>
    <mergeCell ref="I88:K88"/>
    <mergeCell ref="I89:K89"/>
    <mergeCell ref="B90:D90"/>
    <mergeCell ref="I90:K90"/>
    <mergeCell ref="I81:K81"/>
    <mergeCell ref="I82:K82"/>
    <mergeCell ref="I83:K83"/>
    <mergeCell ref="I84:K84"/>
    <mergeCell ref="I85:K85"/>
    <mergeCell ref="I59:K59"/>
    <mergeCell ref="I60:K60"/>
    <mergeCell ref="I64:K64"/>
    <mergeCell ref="C66:K66"/>
    <mergeCell ref="I80:K80"/>
    <mergeCell ref="I71:K71"/>
    <mergeCell ref="I72:K72"/>
    <mergeCell ref="I73:K73"/>
    <mergeCell ref="I74:K74"/>
    <mergeCell ref="I75:K75"/>
    <mergeCell ref="I76:K76"/>
    <mergeCell ref="I77:K77"/>
    <mergeCell ref="C79:K79"/>
    <mergeCell ref="B51:D51"/>
    <mergeCell ref="B64:D64"/>
    <mergeCell ref="B77:D77"/>
    <mergeCell ref="C53:K53"/>
    <mergeCell ref="I54:K54"/>
    <mergeCell ref="I67:K67"/>
    <mergeCell ref="I61:K61"/>
    <mergeCell ref="I62:K62"/>
    <mergeCell ref="I63:K63"/>
    <mergeCell ref="I68:K68"/>
    <mergeCell ref="I69:K69"/>
    <mergeCell ref="I70:K70"/>
    <mergeCell ref="I55:K55"/>
    <mergeCell ref="I56:K56"/>
    <mergeCell ref="I57:K57"/>
    <mergeCell ref="I58:K58"/>
  </mergeCells>
  <phoneticPr fontId="3" type="noConversion"/>
  <dataValidations count="1">
    <dataValidation type="list" allowBlank="1" showInputMessage="1" showErrorMessage="1" sqref="B16:B24 B68:B76 B29:B37 B42:B50 B55:B63 B81:B89" xr:uid="{6FA2AB0F-F74A-41A0-90D1-2AE17D3C217C}">
      <formula1>produtos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3AC6-D876-49C8-B142-DD3F4452D946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11" customWidth="1"/>
    <col min="2" max="11" width="9.140625" style="11" customWidth="1"/>
    <col min="12" max="13" width="1.5703125" style="11" customWidth="1"/>
    <col min="14" max="19" width="9" style="11" customWidth="1"/>
    <col min="20" max="16384" width="9.140625" style="11"/>
  </cols>
  <sheetData>
    <row r="1" spans="1:33" s="4" customFormat="1" ht="20.100000000000001" customHeight="1" x14ac:dyDescent="0.25">
      <c r="C1" s="5"/>
    </row>
    <row r="2" spans="1:33" s="4" customFormat="1" ht="20.100000000000001" customHeight="1" x14ac:dyDescent="0.25"/>
    <row r="3" spans="1:33" s="6" customFormat="1" ht="22.5" customHeight="1" thickBot="1" x14ac:dyDescent="0.3">
      <c r="B3" s="7" t="s">
        <v>31</v>
      </c>
    </row>
    <row r="4" spans="1:33" ht="18" customHeight="1" thickTop="1" x14ac:dyDescent="0.25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10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8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8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8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0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8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8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8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0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18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0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18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8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0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8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8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8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0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8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8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0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8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0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8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8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8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8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8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8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8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8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8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8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8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ht="18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18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18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18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8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ht="18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ht="18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ht="18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18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18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ht="18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8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18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8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8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ht="18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18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ht="18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8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ht="18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ht="18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8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18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18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ht="18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8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8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8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18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8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18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18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8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CADASTRO</vt:lpstr>
      <vt:lpstr>FORMULÁRIO</vt:lpstr>
      <vt:lpstr>BÔNUS</vt:lpstr>
      <vt:lpstr>FORMULÁRIO!Area_de_impressao</vt:lpstr>
      <vt:lpstr>produtos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cp:lastPrinted>2026-01-28T14:13:36Z</cp:lastPrinted>
  <dcterms:created xsi:type="dcterms:W3CDTF">2023-10-03T13:20:19Z</dcterms:created>
  <dcterms:modified xsi:type="dcterms:W3CDTF">2026-02-25T19:19:37Z</dcterms:modified>
</cp:coreProperties>
</file>